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риф" sheetId="4" r:id="rId1"/>
    <sheet name="Жукова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Мира10" sheetId="2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25725"/>
</workbook>
</file>

<file path=xl/calcChain.xml><?xml version="1.0" encoding="utf-8"?>
<calcChain xmlns="http://schemas.openxmlformats.org/spreadsheetml/2006/main">
  <c r="M67" i="4"/>
  <c r="M59"/>
  <c r="M21"/>
  <c r="M19"/>
  <c r="K19"/>
  <c r="K77"/>
  <c r="K76"/>
  <c r="K67" s="1"/>
  <c r="K68"/>
  <c r="K61"/>
  <c r="K62"/>
  <c r="K63"/>
  <c r="K64"/>
  <c r="K65"/>
  <c r="K66"/>
  <c r="K60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22"/>
  <c r="K20"/>
  <c r="J70"/>
  <c r="J67" s="1"/>
  <c r="J76"/>
  <c r="J68"/>
  <c r="J73"/>
  <c r="J72"/>
  <c r="J61"/>
  <c r="J62"/>
  <c r="J63"/>
  <c r="J64"/>
  <c r="J65"/>
  <c r="J66"/>
  <c r="J60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22"/>
  <c r="J20"/>
  <c r="I68"/>
  <c r="I74"/>
  <c r="I67" s="1"/>
  <c r="I61"/>
  <c r="I62"/>
  <c r="I63"/>
  <c r="I64"/>
  <c r="I65"/>
  <c r="I66"/>
  <c r="I60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22"/>
  <c r="I20"/>
  <c r="H72"/>
  <c r="H73"/>
  <c r="H75"/>
  <c r="H74"/>
  <c r="H61"/>
  <c r="H62"/>
  <c r="H63"/>
  <c r="H64"/>
  <c r="H65"/>
  <c r="H66"/>
  <c r="H60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2"/>
  <c r="H20"/>
  <c r="G73"/>
  <c r="G74"/>
  <c r="G75"/>
  <c r="G76"/>
  <c r="G72"/>
  <c r="G61"/>
  <c r="G62"/>
  <c r="G63"/>
  <c r="G64"/>
  <c r="G65"/>
  <c r="G66"/>
  <c r="G60"/>
  <c r="G58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22"/>
  <c r="G20"/>
  <c r="F70"/>
  <c r="F71"/>
  <c r="F68"/>
  <c r="F61"/>
  <c r="F62"/>
  <c r="F63"/>
  <c r="F64"/>
  <c r="F65"/>
  <c r="F66"/>
  <c r="F60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22"/>
  <c r="F20"/>
  <c r="E70"/>
  <c r="E68"/>
  <c r="E61"/>
  <c r="E62"/>
  <c r="E63"/>
  <c r="E64"/>
  <c r="E65"/>
  <c r="E66"/>
  <c r="E60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22"/>
  <c r="E20"/>
  <c r="D69"/>
  <c r="D68"/>
  <c r="D61"/>
  <c r="D62"/>
  <c r="D63"/>
  <c r="D64"/>
  <c r="D65"/>
  <c r="D66"/>
  <c r="D60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22"/>
  <c r="K25" i="20"/>
  <c r="I25"/>
  <c r="F25"/>
  <c r="E25" s="1"/>
  <c r="D25" s="1"/>
  <c r="D20" i="4"/>
  <c r="G22" i="27"/>
  <c r="H22"/>
  <c r="J22"/>
  <c r="L22"/>
  <c r="M22"/>
  <c r="N22"/>
  <c r="O22"/>
  <c r="P22"/>
  <c r="Q22"/>
  <c r="R22"/>
  <c r="S22"/>
  <c r="T22"/>
  <c r="U22"/>
  <c r="F23"/>
  <c r="K23"/>
  <c r="K22" s="1"/>
  <c r="F24"/>
  <c r="E24" s="1"/>
  <c r="D24" s="1"/>
  <c r="I24"/>
  <c r="K24"/>
  <c r="F25"/>
  <c r="K25"/>
  <c r="I25" s="1"/>
  <c r="E26"/>
  <c r="D26" s="1"/>
  <c r="F26"/>
  <c r="I26"/>
  <c r="K26"/>
  <c r="F27"/>
  <c r="K27"/>
  <c r="I27" s="1"/>
  <c r="F28"/>
  <c r="E28" s="1"/>
  <c r="D28" s="1"/>
  <c r="I28"/>
  <c r="K28"/>
  <c r="F29"/>
  <c r="K29"/>
  <c r="I29" s="1"/>
  <c r="F30"/>
  <c r="K30"/>
  <c r="I30" s="1"/>
  <c r="E30" s="1"/>
  <c r="D30" s="1"/>
  <c r="F31"/>
  <c r="K31"/>
  <c r="I31" s="1"/>
  <c r="F32"/>
  <c r="E32" s="1"/>
  <c r="D32" s="1"/>
  <c r="I32"/>
  <c r="K32"/>
  <c r="F33"/>
  <c r="K33"/>
  <c r="I33" s="1"/>
  <c r="F34"/>
  <c r="K34"/>
  <c r="I34" s="1"/>
  <c r="E34" s="1"/>
  <c r="D34" s="1"/>
  <c r="F35"/>
  <c r="K35"/>
  <c r="I35" s="1"/>
  <c r="F36"/>
  <c r="E36" s="1"/>
  <c r="D36" s="1"/>
  <c r="I36"/>
  <c r="K36"/>
  <c r="F37"/>
  <c r="E37" s="1"/>
  <c r="D37" s="1"/>
  <c r="K37"/>
  <c r="I37" s="1"/>
  <c r="E38"/>
  <c r="D38" s="1"/>
  <c r="F38"/>
  <c r="I38"/>
  <c r="K38"/>
  <c r="F39"/>
  <c r="K39"/>
  <c r="I39" s="1"/>
  <c r="F40"/>
  <c r="E40" s="1"/>
  <c r="D40" s="1"/>
  <c r="I40"/>
  <c r="K40"/>
  <c r="F41"/>
  <c r="K41"/>
  <c r="I41" s="1"/>
  <c r="F42"/>
  <c r="K42"/>
  <c r="I42" s="1"/>
  <c r="E42" s="1"/>
  <c r="D42" s="1"/>
  <c r="F43"/>
  <c r="K43"/>
  <c r="I43" s="1"/>
  <c r="F44"/>
  <c r="E44" s="1"/>
  <c r="D44" s="1"/>
  <c r="I44"/>
  <c r="K44"/>
  <c r="F45"/>
  <c r="E45" s="1"/>
  <c r="D45" s="1"/>
  <c r="K45"/>
  <c r="I45" s="1"/>
  <c r="F46"/>
  <c r="K46"/>
  <c r="I46" s="1"/>
  <c r="E46" s="1"/>
  <c r="D46" s="1"/>
  <c r="F47"/>
  <c r="E47" s="1"/>
  <c r="D47" s="1"/>
  <c r="K47"/>
  <c r="I47" s="1"/>
  <c r="F48"/>
  <c r="E48" s="1"/>
  <c r="D48" s="1"/>
  <c r="I48"/>
  <c r="K48"/>
  <c r="F49"/>
  <c r="K49"/>
  <c r="I49" s="1"/>
  <c r="E50"/>
  <c r="D50" s="1"/>
  <c r="F50"/>
  <c r="I50"/>
  <c r="K50"/>
  <c r="F51"/>
  <c r="K51"/>
  <c r="I51" s="1"/>
  <c r="F52"/>
  <c r="E52" s="1"/>
  <c r="D52" s="1"/>
  <c r="I52"/>
  <c r="K52"/>
  <c r="F53"/>
  <c r="E53" s="1"/>
  <c r="D53" s="1"/>
  <c r="K53"/>
  <c r="I53" s="1"/>
  <c r="E54"/>
  <c r="D54" s="1"/>
  <c r="F54"/>
  <c r="I54"/>
  <c r="K54"/>
  <c r="F55"/>
  <c r="K55"/>
  <c r="I55" s="1"/>
  <c r="F56"/>
  <c r="E56" s="1"/>
  <c r="D56" s="1"/>
  <c r="I56"/>
  <c r="K56"/>
  <c r="F57"/>
  <c r="K57"/>
  <c r="I57" s="1"/>
  <c r="E58"/>
  <c r="D58" s="1"/>
  <c r="F58"/>
  <c r="I58"/>
  <c r="K58"/>
  <c r="F59"/>
  <c r="K59"/>
  <c r="I59" s="1"/>
  <c r="F60"/>
  <c r="E60" s="1"/>
  <c r="D60" s="1"/>
  <c r="I60"/>
  <c r="K60"/>
  <c r="F61"/>
  <c r="K61"/>
  <c r="I61" s="1"/>
  <c r="F62"/>
  <c r="K62"/>
  <c r="I62" s="1"/>
  <c r="E62" s="1"/>
  <c r="D62" s="1"/>
  <c r="F63"/>
  <c r="K63"/>
  <c r="I63" s="1"/>
  <c r="F64"/>
  <c r="E64" s="1"/>
  <c r="D64" s="1"/>
  <c r="I64"/>
  <c r="K64"/>
  <c r="F65"/>
  <c r="K65"/>
  <c r="I65" s="1"/>
  <c r="F66"/>
  <c r="K66"/>
  <c r="I66" s="1"/>
  <c r="E66" s="1"/>
  <c r="D66" s="1"/>
  <c r="F67"/>
  <c r="K67"/>
  <c r="I67" s="1"/>
  <c r="F68"/>
  <c r="E68" s="1"/>
  <c r="D68" s="1"/>
  <c r="I68"/>
  <c r="K68"/>
  <c r="F69"/>
  <c r="E69" s="1"/>
  <c r="D69" s="1"/>
  <c r="K69"/>
  <c r="I69" s="1"/>
  <c r="F70"/>
  <c r="K70"/>
  <c r="I70" s="1"/>
  <c r="E70" s="1"/>
  <c r="D70" s="1"/>
  <c r="G22" i="26"/>
  <c r="H22"/>
  <c r="J22"/>
  <c r="L22"/>
  <c r="M22"/>
  <c r="N22"/>
  <c r="O22"/>
  <c r="P22"/>
  <c r="Q22"/>
  <c r="R22"/>
  <c r="S22"/>
  <c r="T22"/>
  <c r="U22"/>
  <c r="F23"/>
  <c r="K23"/>
  <c r="K22" s="1"/>
  <c r="F24"/>
  <c r="E24" s="1"/>
  <c r="D24" s="1"/>
  <c r="I24"/>
  <c r="K24"/>
  <c r="F25"/>
  <c r="F22" s="1"/>
  <c r="I25"/>
  <c r="K25"/>
  <c r="F26"/>
  <c r="K26"/>
  <c r="I26" s="1"/>
  <c r="E26" s="1"/>
  <c r="D26" s="1"/>
  <c r="F27"/>
  <c r="K27"/>
  <c r="I27" s="1"/>
  <c r="E27" s="1"/>
  <c r="D27" s="1"/>
  <c r="F28"/>
  <c r="E28" s="1"/>
  <c r="D28" s="1"/>
  <c r="I28"/>
  <c r="K28"/>
  <c r="F29"/>
  <c r="E29" s="1"/>
  <c r="D29" s="1"/>
  <c r="I29"/>
  <c r="K29"/>
  <c r="F30"/>
  <c r="K30"/>
  <c r="I30" s="1"/>
  <c r="E30" s="1"/>
  <c r="D30" s="1"/>
  <c r="F31"/>
  <c r="K31"/>
  <c r="I31" s="1"/>
  <c r="E31" s="1"/>
  <c r="D31" s="1"/>
  <c r="F32"/>
  <c r="E32" s="1"/>
  <c r="D32" s="1"/>
  <c r="I32"/>
  <c r="K32"/>
  <c r="F33"/>
  <c r="E33" s="1"/>
  <c r="D33" s="1"/>
  <c r="I33"/>
  <c r="K33"/>
  <c r="F34"/>
  <c r="K34"/>
  <c r="I34" s="1"/>
  <c r="E34" s="1"/>
  <c r="D34" s="1"/>
  <c r="F35"/>
  <c r="K35"/>
  <c r="I35" s="1"/>
  <c r="E35" s="1"/>
  <c r="D35" s="1"/>
  <c r="F36"/>
  <c r="E36" s="1"/>
  <c r="D36" s="1"/>
  <c r="I36"/>
  <c r="K36"/>
  <c r="F37"/>
  <c r="E37" s="1"/>
  <c r="D37" s="1"/>
  <c r="I37"/>
  <c r="K37"/>
  <c r="F38"/>
  <c r="K38"/>
  <c r="I38" s="1"/>
  <c r="E38" s="1"/>
  <c r="D38" s="1"/>
  <c r="F39"/>
  <c r="K39"/>
  <c r="I39" s="1"/>
  <c r="E39" s="1"/>
  <c r="D39" s="1"/>
  <c r="F40"/>
  <c r="E40" s="1"/>
  <c r="D40" s="1"/>
  <c r="I40"/>
  <c r="K40"/>
  <c r="F41"/>
  <c r="E41" s="1"/>
  <c r="D41" s="1"/>
  <c r="I41"/>
  <c r="K41"/>
  <c r="F42"/>
  <c r="K42"/>
  <c r="I42" s="1"/>
  <c r="E42" s="1"/>
  <c r="D42" s="1"/>
  <c r="F43"/>
  <c r="K43"/>
  <c r="I43" s="1"/>
  <c r="E43" s="1"/>
  <c r="D43" s="1"/>
  <c r="F44"/>
  <c r="E44" s="1"/>
  <c r="D44" s="1"/>
  <c r="I44"/>
  <c r="K44"/>
  <c r="F45"/>
  <c r="E45" s="1"/>
  <c r="D45" s="1"/>
  <c r="I45"/>
  <c r="K45"/>
  <c r="F46"/>
  <c r="K46"/>
  <c r="I46" s="1"/>
  <c r="E46" s="1"/>
  <c r="D46" s="1"/>
  <c r="F47"/>
  <c r="K47"/>
  <c r="I47" s="1"/>
  <c r="E47" s="1"/>
  <c r="D47" s="1"/>
  <c r="F48"/>
  <c r="E48" s="1"/>
  <c r="D48" s="1"/>
  <c r="I48"/>
  <c r="K48"/>
  <c r="F49"/>
  <c r="E49" s="1"/>
  <c r="D49" s="1"/>
  <c r="I49"/>
  <c r="K49"/>
  <c r="F50"/>
  <c r="K50"/>
  <c r="I50" s="1"/>
  <c r="E50" s="1"/>
  <c r="D50" s="1"/>
  <c r="F51"/>
  <c r="K51"/>
  <c r="I51" s="1"/>
  <c r="E51" s="1"/>
  <c r="D51" s="1"/>
  <c r="F52"/>
  <c r="E52" s="1"/>
  <c r="D52" s="1"/>
  <c r="I52"/>
  <c r="K52"/>
  <c r="F53"/>
  <c r="E53" s="1"/>
  <c r="D53" s="1"/>
  <c r="I53"/>
  <c r="K53"/>
  <c r="F54"/>
  <c r="K54"/>
  <c r="I54" s="1"/>
  <c r="E54" s="1"/>
  <c r="D54" s="1"/>
  <c r="F55"/>
  <c r="K55"/>
  <c r="I55" s="1"/>
  <c r="E55" s="1"/>
  <c r="D55" s="1"/>
  <c r="F56"/>
  <c r="E56" s="1"/>
  <c r="D56" s="1"/>
  <c r="I56"/>
  <c r="K56"/>
  <c r="F57"/>
  <c r="E57" s="1"/>
  <c r="D57" s="1"/>
  <c r="I57"/>
  <c r="K57"/>
  <c r="F58"/>
  <c r="K58"/>
  <c r="I58" s="1"/>
  <c r="E58" s="1"/>
  <c r="D58" s="1"/>
  <c r="F59"/>
  <c r="K59"/>
  <c r="I59" s="1"/>
  <c r="E59" s="1"/>
  <c r="D59" s="1"/>
  <c r="F60"/>
  <c r="E60" s="1"/>
  <c r="D60" s="1"/>
  <c r="I60"/>
  <c r="K60"/>
  <c r="F61"/>
  <c r="E61" s="1"/>
  <c r="D61" s="1"/>
  <c r="I61"/>
  <c r="K61"/>
  <c r="F62"/>
  <c r="K62"/>
  <c r="I62" s="1"/>
  <c r="E62" s="1"/>
  <c r="D62" s="1"/>
  <c r="F63"/>
  <c r="K63"/>
  <c r="I63" s="1"/>
  <c r="E63" s="1"/>
  <c r="D63" s="1"/>
  <c r="F64"/>
  <c r="E64" s="1"/>
  <c r="D64" s="1"/>
  <c r="I64"/>
  <c r="K64"/>
  <c r="F65"/>
  <c r="E65" s="1"/>
  <c r="D65" s="1"/>
  <c r="I65"/>
  <c r="K65"/>
  <c r="F66"/>
  <c r="K66"/>
  <c r="I66" s="1"/>
  <c r="E66" s="1"/>
  <c r="D66" s="1"/>
  <c r="F67"/>
  <c r="K67"/>
  <c r="I67" s="1"/>
  <c r="E67" s="1"/>
  <c r="D67" s="1"/>
  <c r="F68"/>
  <c r="E68" s="1"/>
  <c r="D68" s="1"/>
  <c r="I68"/>
  <c r="K68"/>
  <c r="F69"/>
  <c r="E69" s="1"/>
  <c r="D69" s="1"/>
  <c r="I69"/>
  <c r="K69"/>
  <c r="F70"/>
  <c r="K70"/>
  <c r="I70" s="1"/>
  <c r="E70" s="1"/>
  <c r="D70" s="1"/>
  <c r="F71"/>
  <c r="K71"/>
  <c r="I71" s="1"/>
  <c r="E71" s="1"/>
  <c r="D71" s="1"/>
  <c r="F72"/>
  <c r="E72" s="1"/>
  <c r="D72" s="1"/>
  <c r="I72"/>
  <c r="K72"/>
  <c r="G22" i="25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G22" i="24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F70"/>
  <c r="K70"/>
  <c r="I70" s="1"/>
  <c r="E70" s="1"/>
  <c r="D70" s="1"/>
  <c r="F71"/>
  <c r="E71" s="1"/>
  <c r="D71" s="1"/>
  <c r="I71"/>
  <c r="K71"/>
  <c r="G22" i="23"/>
  <c r="H22"/>
  <c r="J22"/>
  <c r="L22"/>
  <c r="M22"/>
  <c r="N22"/>
  <c r="O22"/>
  <c r="P22"/>
  <c r="Q22"/>
  <c r="R22"/>
  <c r="S22"/>
  <c r="T22"/>
  <c r="U22"/>
  <c r="F23"/>
  <c r="K23"/>
  <c r="K22" s="1"/>
  <c r="F24"/>
  <c r="E24" s="1"/>
  <c r="D24" s="1"/>
  <c r="I24"/>
  <c r="K24"/>
  <c r="F25"/>
  <c r="F22" s="1"/>
  <c r="K25"/>
  <c r="I25" s="1"/>
  <c r="F26"/>
  <c r="K26"/>
  <c r="I26" s="1"/>
  <c r="E26" s="1"/>
  <c r="D26" s="1"/>
  <c r="F27"/>
  <c r="K27"/>
  <c r="I27" s="1"/>
  <c r="E27" s="1"/>
  <c r="D27" s="1"/>
  <c r="F28"/>
  <c r="E28" s="1"/>
  <c r="D28" s="1"/>
  <c r="I28"/>
  <c r="K28"/>
  <c r="F29"/>
  <c r="K29"/>
  <c r="I29" s="1"/>
  <c r="F30"/>
  <c r="K30"/>
  <c r="I30" s="1"/>
  <c r="E30" s="1"/>
  <c r="D30" s="1"/>
  <c r="F31"/>
  <c r="K31"/>
  <c r="I31" s="1"/>
  <c r="F32"/>
  <c r="E32" s="1"/>
  <c r="D32" s="1"/>
  <c r="I32"/>
  <c r="K32"/>
  <c r="F33"/>
  <c r="E33" s="1"/>
  <c r="D33" s="1"/>
  <c r="I33"/>
  <c r="K33"/>
  <c r="F34"/>
  <c r="K34"/>
  <c r="I34" s="1"/>
  <c r="E34" s="1"/>
  <c r="D34" s="1"/>
  <c r="F35"/>
  <c r="K35"/>
  <c r="I35" s="1"/>
  <c r="F36"/>
  <c r="E36" s="1"/>
  <c r="D36" s="1"/>
  <c r="I36"/>
  <c r="K36"/>
  <c r="F37"/>
  <c r="E37" s="1"/>
  <c r="D37" s="1"/>
  <c r="I37"/>
  <c r="K37"/>
  <c r="F38"/>
  <c r="K38"/>
  <c r="I38" s="1"/>
  <c r="E38" s="1"/>
  <c r="D38" s="1"/>
  <c r="F39"/>
  <c r="K39"/>
  <c r="I39" s="1"/>
  <c r="F40"/>
  <c r="E40" s="1"/>
  <c r="D40" s="1"/>
  <c r="I40"/>
  <c r="K40"/>
  <c r="F41"/>
  <c r="E41" s="1"/>
  <c r="D41" s="1"/>
  <c r="I41"/>
  <c r="K41"/>
  <c r="F42"/>
  <c r="K42"/>
  <c r="I42" s="1"/>
  <c r="E42" s="1"/>
  <c r="D42" s="1"/>
  <c r="F43"/>
  <c r="K43"/>
  <c r="I43" s="1"/>
  <c r="F44"/>
  <c r="E44" s="1"/>
  <c r="D44" s="1"/>
  <c r="I44"/>
  <c r="K44"/>
  <c r="F45"/>
  <c r="E45" s="1"/>
  <c r="D45" s="1"/>
  <c r="I45"/>
  <c r="K45"/>
  <c r="F46"/>
  <c r="K46"/>
  <c r="I46" s="1"/>
  <c r="E46" s="1"/>
  <c r="D46" s="1"/>
  <c r="F47"/>
  <c r="K47"/>
  <c r="I47" s="1"/>
  <c r="F48"/>
  <c r="E48" s="1"/>
  <c r="D48" s="1"/>
  <c r="I48"/>
  <c r="K48"/>
  <c r="F49"/>
  <c r="E49" s="1"/>
  <c r="D49" s="1"/>
  <c r="I49"/>
  <c r="K49"/>
  <c r="F50"/>
  <c r="K50"/>
  <c r="I50" s="1"/>
  <c r="E50" s="1"/>
  <c r="D50" s="1"/>
  <c r="F51"/>
  <c r="K51"/>
  <c r="I51" s="1"/>
  <c r="E51" s="1"/>
  <c r="D51" s="1"/>
  <c r="F52"/>
  <c r="E52" s="1"/>
  <c r="D52" s="1"/>
  <c r="I52"/>
  <c r="K52"/>
  <c r="F53"/>
  <c r="E53" s="1"/>
  <c r="D53" s="1"/>
  <c r="I53"/>
  <c r="K53"/>
  <c r="F54"/>
  <c r="K54"/>
  <c r="I54" s="1"/>
  <c r="E54" s="1"/>
  <c r="D54" s="1"/>
  <c r="F55"/>
  <c r="K55"/>
  <c r="I55" s="1"/>
  <c r="E55" s="1"/>
  <c r="D55" s="1"/>
  <c r="F56"/>
  <c r="E56" s="1"/>
  <c r="D56" s="1"/>
  <c r="I56"/>
  <c r="K56"/>
  <c r="F57"/>
  <c r="E57" s="1"/>
  <c r="D57" s="1"/>
  <c r="I57"/>
  <c r="K57"/>
  <c r="F58"/>
  <c r="K58"/>
  <c r="I58" s="1"/>
  <c r="E58" s="1"/>
  <c r="D58" s="1"/>
  <c r="F59"/>
  <c r="K59"/>
  <c r="I59" s="1"/>
  <c r="E59" s="1"/>
  <c r="D59" s="1"/>
  <c r="F60"/>
  <c r="E60" s="1"/>
  <c r="D60" s="1"/>
  <c r="I60"/>
  <c r="K60"/>
  <c r="F61"/>
  <c r="E61" s="1"/>
  <c r="D61" s="1"/>
  <c r="I61"/>
  <c r="K61"/>
  <c r="F62"/>
  <c r="K62"/>
  <c r="I62" s="1"/>
  <c r="E62" s="1"/>
  <c r="D62" s="1"/>
  <c r="F63"/>
  <c r="K63"/>
  <c r="I63" s="1"/>
  <c r="E63" s="1"/>
  <c r="D63" s="1"/>
  <c r="F64"/>
  <c r="E64" s="1"/>
  <c r="D64" s="1"/>
  <c r="I64"/>
  <c r="K64"/>
  <c r="F65"/>
  <c r="E65" s="1"/>
  <c r="D65" s="1"/>
  <c r="I65"/>
  <c r="K65"/>
  <c r="F66"/>
  <c r="K66"/>
  <c r="I66" s="1"/>
  <c r="E66" s="1"/>
  <c r="D66" s="1"/>
  <c r="F67"/>
  <c r="K67"/>
  <c r="I67" s="1"/>
  <c r="E67" s="1"/>
  <c r="D67" s="1"/>
  <c r="F68"/>
  <c r="E68" s="1"/>
  <c r="D68" s="1"/>
  <c r="I68"/>
  <c r="K68"/>
  <c r="F69"/>
  <c r="E69" s="1"/>
  <c r="D69" s="1"/>
  <c r="I69"/>
  <c r="K69"/>
  <c r="F70"/>
  <c r="K70"/>
  <c r="I70" s="1"/>
  <c r="E70" s="1"/>
  <c r="D70" s="1"/>
  <c r="F71"/>
  <c r="K71"/>
  <c r="I71" s="1"/>
  <c r="E71" s="1"/>
  <c r="D71" s="1"/>
  <c r="F72"/>
  <c r="E72" s="1"/>
  <c r="D72" s="1"/>
  <c r="I72"/>
  <c r="K72"/>
  <c r="G22" i="22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F70"/>
  <c r="K70"/>
  <c r="I70" s="1"/>
  <c r="E70" s="1"/>
  <c r="D70" s="1"/>
  <c r="G22" i="21"/>
  <c r="H22"/>
  <c r="J22"/>
  <c r="L22"/>
  <c r="M22"/>
  <c r="N22"/>
  <c r="O22"/>
  <c r="P22"/>
  <c r="Q22"/>
  <c r="R22"/>
  <c r="S22"/>
  <c r="T22"/>
  <c r="U22"/>
  <c r="F23"/>
  <c r="I23"/>
  <c r="K23"/>
  <c r="K22" s="1"/>
  <c r="F24"/>
  <c r="F22" s="1"/>
  <c r="I24"/>
  <c r="K24"/>
  <c r="E25"/>
  <c r="D25" s="1"/>
  <c r="F25"/>
  <c r="I25"/>
  <c r="K25"/>
  <c r="F26"/>
  <c r="K26"/>
  <c r="I26" s="1"/>
  <c r="E26" s="1"/>
  <c r="D26" s="1"/>
  <c r="F27"/>
  <c r="I27"/>
  <c r="E27" s="1"/>
  <c r="D27" s="1"/>
  <c r="K27"/>
  <c r="F28"/>
  <c r="E28" s="1"/>
  <c r="D28" s="1"/>
  <c r="I28"/>
  <c r="K28"/>
  <c r="E29"/>
  <c r="D29" s="1"/>
  <c r="F29"/>
  <c r="I29"/>
  <c r="K29"/>
  <c r="F30"/>
  <c r="K30"/>
  <c r="I30" s="1"/>
  <c r="E30" s="1"/>
  <c r="D30" s="1"/>
  <c r="F31"/>
  <c r="I31"/>
  <c r="E31" s="1"/>
  <c r="D31" s="1"/>
  <c r="K31"/>
  <c r="F32"/>
  <c r="E32" s="1"/>
  <c r="D32" s="1"/>
  <c r="I32"/>
  <c r="K32"/>
  <c r="E33"/>
  <c r="D33" s="1"/>
  <c r="F33"/>
  <c r="I33"/>
  <c r="K33"/>
  <c r="F34"/>
  <c r="K34"/>
  <c r="I34" s="1"/>
  <c r="E34" s="1"/>
  <c r="D34" s="1"/>
  <c r="F35"/>
  <c r="I35"/>
  <c r="E35" s="1"/>
  <c r="D35" s="1"/>
  <c r="K35"/>
  <c r="F36"/>
  <c r="E36" s="1"/>
  <c r="D36" s="1"/>
  <c r="I36"/>
  <c r="K36"/>
  <c r="E37"/>
  <c r="D37" s="1"/>
  <c r="F37"/>
  <c r="I37"/>
  <c r="K37"/>
  <c r="F38"/>
  <c r="K38"/>
  <c r="I38" s="1"/>
  <c r="E38" s="1"/>
  <c r="D38" s="1"/>
  <c r="F39"/>
  <c r="I39"/>
  <c r="E39" s="1"/>
  <c r="D39" s="1"/>
  <c r="K39"/>
  <c r="F40"/>
  <c r="E40" s="1"/>
  <c r="D40" s="1"/>
  <c r="I40"/>
  <c r="K40"/>
  <c r="E41"/>
  <c r="D41" s="1"/>
  <c r="F41"/>
  <c r="I41"/>
  <c r="K41"/>
  <c r="F42"/>
  <c r="K42"/>
  <c r="I42" s="1"/>
  <c r="E42" s="1"/>
  <c r="D42" s="1"/>
  <c r="F43"/>
  <c r="I43"/>
  <c r="E43" s="1"/>
  <c r="D43" s="1"/>
  <c r="K43"/>
  <c r="F44"/>
  <c r="E44" s="1"/>
  <c r="D44" s="1"/>
  <c r="I44"/>
  <c r="K44"/>
  <c r="E45"/>
  <c r="D45" s="1"/>
  <c r="F45"/>
  <c r="I45"/>
  <c r="K45"/>
  <c r="F46"/>
  <c r="K46"/>
  <c r="I46" s="1"/>
  <c r="E46" s="1"/>
  <c r="D46" s="1"/>
  <c r="F47"/>
  <c r="I47"/>
  <c r="E47" s="1"/>
  <c r="D47" s="1"/>
  <c r="K47"/>
  <c r="F48"/>
  <c r="E48" s="1"/>
  <c r="D48" s="1"/>
  <c r="I48"/>
  <c r="K48"/>
  <c r="E49"/>
  <c r="D49" s="1"/>
  <c r="F49"/>
  <c r="I49"/>
  <c r="K49"/>
  <c r="F50"/>
  <c r="K50"/>
  <c r="I50" s="1"/>
  <c r="E50" s="1"/>
  <c r="D50" s="1"/>
  <c r="F51"/>
  <c r="I51"/>
  <c r="E51" s="1"/>
  <c r="D51" s="1"/>
  <c r="K51"/>
  <c r="F52"/>
  <c r="E52" s="1"/>
  <c r="D52" s="1"/>
  <c r="I52"/>
  <c r="K52"/>
  <c r="E53"/>
  <c r="D53" s="1"/>
  <c r="F53"/>
  <c r="I53"/>
  <c r="K53"/>
  <c r="F54"/>
  <c r="K54"/>
  <c r="I54" s="1"/>
  <c r="E54" s="1"/>
  <c r="D54" s="1"/>
  <c r="F55"/>
  <c r="I55"/>
  <c r="E55" s="1"/>
  <c r="D55" s="1"/>
  <c r="K55"/>
  <c r="F56"/>
  <c r="E56" s="1"/>
  <c r="D56" s="1"/>
  <c r="I56"/>
  <c r="K56"/>
  <c r="E57"/>
  <c r="D57" s="1"/>
  <c r="F57"/>
  <c r="I57"/>
  <c r="K57"/>
  <c r="F58"/>
  <c r="K58"/>
  <c r="I58" s="1"/>
  <c r="E58" s="1"/>
  <c r="D58" s="1"/>
  <c r="F59"/>
  <c r="I59"/>
  <c r="E59" s="1"/>
  <c r="D59" s="1"/>
  <c r="K59"/>
  <c r="F60"/>
  <c r="E60" s="1"/>
  <c r="D60" s="1"/>
  <c r="I60"/>
  <c r="K60"/>
  <c r="E61"/>
  <c r="D61" s="1"/>
  <c r="F61"/>
  <c r="I61"/>
  <c r="K61"/>
  <c r="F62"/>
  <c r="K62"/>
  <c r="I62" s="1"/>
  <c r="E62" s="1"/>
  <c r="D62" s="1"/>
  <c r="F63"/>
  <c r="I63"/>
  <c r="E63" s="1"/>
  <c r="D63" s="1"/>
  <c r="K63"/>
  <c r="F64"/>
  <c r="E64" s="1"/>
  <c r="D64" s="1"/>
  <c r="I64"/>
  <c r="K64"/>
  <c r="E65"/>
  <c r="D65" s="1"/>
  <c r="F65"/>
  <c r="I65"/>
  <c r="K65"/>
  <c r="F66"/>
  <c r="K66"/>
  <c r="I66" s="1"/>
  <c r="E66" s="1"/>
  <c r="D66" s="1"/>
  <c r="F67"/>
  <c r="I67"/>
  <c r="E67" s="1"/>
  <c r="D67" s="1"/>
  <c r="K67"/>
  <c r="F68"/>
  <c r="E68" s="1"/>
  <c r="D68" s="1"/>
  <c r="I68"/>
  <c r="K68"/>
  <c r="E69"/>
  <c r="D69" s="1"/>
  <c r="F69"/>
  <c r="I69"/>
  <c r="K69"/>
  <c r="G22" i="20"/>
  <c r="H22"/>
  <c r="J22"/>
  <c r="L22"/>
  <c r="M22"/>
  <c r="N22"/>
  <c r="O22"/>
  <c r="P22"/>
  <c r="Q22"/>
  <c r="R22"/>
  <c r="S22"/>
  <c r="T22"/>
  <c r="U22"/>
  <c r="F23"/>
  <c r="E23" s="1"/>
  <c r="I23"/>
  <c r="K23"/>
  <c r="K22" s="1"/>
  <c r="E24"/>
  <c r="D24" s="1"/>
  <c r="F24"/>
  <c r="I24"/>
  <c r="K24"/>
  <c r="F26"/>
  <c r="K26"/>
  <c r="I26" s="1"/>
  <c r="E26" s="1"/>
  <c r="D26" s="1"/>
  <c r="F27"/>
  <c r="I27"/>
  <c r="E27" s="1"/>
  <c r="D27" s="1"/>
  <c r="K27"/>
  <c r="F28"/>
  <c r="E28" s="1"/>
  <c r="D28" s="1"/>
  <c r="I28"/>
  <c r="K28"/>
  <c r="E29"/>
  <c r="D29" s="1"/>
  <c r="F29"/>
  <c r="I29"/>
  <c r="K29"/>
  <c r="F30"/>
  <c r="K30"/>
  <c r="I30" s="1"/>
  <c r="E30" s="1"/>
  <c r="D30" s="1"/>
  <c r="F31"/>
  <c r="I31"/>
  <c r="E31" s="1"/>
  <c r="D31" s="1"/>
  <c r="K31"/>
  <c r="F32"/>
  <c r="E32" s="1"/>
  <c r="D32" s="1"/>
  <c r="I32"/>
  <c r="K32"/>
  <c r="E33"/>
  <c r="D33" s="1"/>
  <c r="F33"/>
  <c r="I33"/>
  <c r="K33"/>
  <c r="F34"/>
  <c r="K34"/>
  <c r="I34" s="1"/>
  <c r="E34" s="1"/>
  <c r="D34" s="1"/>
  <c r="F35"/>
  <c r="I35"/>
  <c r="E35" s="1"/>
  <c r="D35" s="1"/>
  <c r="K35"/>
  <c r="F36"/>
  <c r="E36" s="1"/>
  <c r="D36" s="1"/>
  <c r="I36"/>
  <c r="K36"/>
  <c r="E37"/>
  <c r="D37" s="1"/>
  <c r="F37"/>
  <c r="I37"/>
  <c r="K37"/>
  <c r="F38"/>
  <c r="K38"/>
  <c r="I38" s="1"/>
  <c r="E38" s="1"/>
  <c r="D38" s="1"/>
  <c r="F39"/>
  <c r="I39"/>
  <c r="E39" s="1"/>
  <c r="D39" s="1"/>
  <c r="K39"/>
  <c r="F40"/>
  <c r="E40" s="1"/>
  <c r="D40" s="1"/>
  <c r="I40"/>
  <c r="K40"/>
  <c r="E41"/>
  <c r="D41" s="1"/>
  <c r="F41"/>
  <c r="I41"/>
  <c r="K41"/>
  <c r="F42"/>
  <c r="K42"/>
  <c r="I42" s="1"/>
  <c r="E42" s="1"/>
  <c r="D42" s="1"/>
  <c r="F43"/>
  <c r="I43"/>
  <c r="E43" s="1"/>
  <c r="D43" s="1"/>
  <c r="K43"/>
  <c r="F44"/>
  <c r="E44" s="1"/>
  <c r="D44" s="1"/>
  <c r="I44"/>
  <c r="K44"/>
  <c r="E45"/>
  <c r="D45" s="1"/>
  <c r="F45"/>
  <c r="I45"/>
  <c r="K45"/>
  <c r="F46"/>
  <c r="K46"/>
  <c r="I46" s="1"/>
  <c r="E46" s="1"/>
  <c r="D46" s="1"/>
  <c r="F47"/>
  <c r="I47"/>
  <c r="E47" s="1"/>
  <c r="D47" s="1"/>
  <c r="K47"/>
  <c r="F48"/>
  <c r="E48" s="1"/>
  <c r="D48" s="1"/>
  <c r="I48"/>
  <c r="K48"/>
  <c r="E49"/>
  <c r="D49" s="1"/>
  <c r="F49"/>
  <c r="I49"/>
  <c r="K49"/>
  <c r="F50"/>
  <c r="K50"/>
  <c r="I50" s="1"/>
  <c r="E50" s="1"/>
  <c r="D50" s="1"/>
  <c r="F51"/>
  <c r="I51"/>
  <c r="E51" s="1"/>
  <c r="D51" s="1"/>
  <c r="K51"/>
  <c r="F52"/>
  <c r="E52" s="1"/>
  <c r="D52" s="1"/>
  <c r="I52"/>
  <c r="K52"/>
  <c r="E53"/>
  <c r="D53" s="1"/>
  <c r="F53"/>
  <c r="I53"/>
  <c r="K53"/>
  <c r="F54"/>
  <c r="K54"/>
  <c r="I54" s="1"/>
  <c r="E54" s="1"/>
  <c r="D54" s="1"/>
  <c r="F55"/>
  <c r="I55"/>
  <c r="E55" s="1"/>
  <c r="D55" s="1"/>
  <c r="K55"/>
  <c r="F56"/>
  <c r="E56" s="1"/>
  <c r="D56" s="1"/>
  <c r="I56"/>
  <c r="K56"/>
  <c r="E57"/>
  <c r="D57" s="1"/>
  <c r="F57"/>
  <c r="I57"/>
  <c r="K57"/>
  <c r="F58"/>
  <c r="K58"/>
  <c r="I58" s="1"/>
  <c r="E58" s="1"/>
  <c r="D58" s="1"/>
  <c r="F59"/>
  <c r="I59"/>
  <c r="E59" s="1"/>
  <c r="D59" s="1"/>
  <c r="K59"/>
  <c r="F60"/>
  <c r="E60" s="1"/>
  <c r="D60" s="1"/>
  <c r="I60"/>
  <c r="K60"/>
  <c r="E61"/>
  <c r="D61" s="1"/>
  <c r="F61"/>
  <c r="I61"/>
  <c r="K61"/>
  <c r="F62"/>
  <c r="K62"/>
  <c r="I62" s="1"/>
  <c r="E62" s="1"/>
  <c r="D62" s="1"/>
  <c r="F63"/>
  <c r="I63"/>
  <c r="E63" s="1"/>
  <c r="D63" s="1"/>
  <c r="K63"/>
  <c r="F64"/>
  <c r="E64" s="1"/>
  <c r="D64" s="1"/>
  <c r="I64"/>
  <c r="K64"/>
  <c r="E65"/>
  <c r="D65" s="1"/>
  <c r="F65"/>
  <c r="I65"/>
  <c r="K65"/>
  <c r="F66"/>
  <c r="K66"/>
  <c r="I66" s="1"/>
  <c r="E66" s="1"/>
  <c r="D66" s="1"/>
  <c r="F67"/>
  <c r="I67"/>
  <c r="E67" s="1"/>
  <c r="D67" s="1"/>
  <c r="K67"/>
  <c r="F68"/>
  <c r="E68" s="1"/>
  <c r="D68" s="1"/>
  <c r="I68"/>
  <c r="K68"/>
  <c r="E69"/>
  <c r="D69" s="1"/>
  <c r="F69"/>
  <c r="I69"/>
  <c r="K69"/>
  <c r="E59" i="27" l="1"/>
  <c r="D59" s="1"/>
  <c r="E49"/>
  <c r="D49" s="1"/>
  <c r="E27"/>
  <c r="D27" s="1"/>
  <c r="E63"/>
  <c r="D63" s="1"/>
  <c r="E61"/>
  <c r="D61" s="1"/>
  <c r="E55"/>
  <c r="D55" s="1"/>
  <c r="E39"/>
  <c r="D39" s="1"/>
  <c r="E31"/>
  <c r="D31" s="1"/>
  <c r="E29"/>
  <c r="D29" s="1"/>
  <c r="E67"/>
  <c r="D67" s="1"/>
  <c r="E65"/>
  <c r="D65" s="1"/>
  <c r="E57"/>
  <c r="D57" s="1"/>
  <c r="E51"/>
  <c r="D51" s="1"/>
  <c r="E43"/>
  <c r="D43" s="1"/>
  <c r="E41"/>
  <c r="D41" s="1"/>
  <c r="E35"/>
  <c r="D35" s="1"/>
  <c r="E33"/>
  <c r="D33" s="1"/>
  <c r="E25"/>
  <c r="D25" s="1"/>
  <c r="I23"/>
  <c r="I22" s="1"/>
  <c r="F22"/>
  <c r="E25" i="26"/>
  <c r="D25" s="1"/>
  <c r="I23"/>
  <c r="D23" i="25"/>
  <c r="D22" s="1"/>
  <c r="E22"/>
  <c r="I22"/>
  <c r="F22"/>
  <c r="E25" i="24"/>
  <c r="D25" s="1"/>
  <c r="I22"/>
  <c r="E22"/>
  <c r="D23"/>
  <c r="D22" s="1"/>
  <c r="F22"/>
  <c r="E43" i="23"/>
  <c r="D43" s="1"/>
  <c r="E35"/>
  <c r="D35" s="1"/>
  <c r="E47"/>
  <c r="D47" s="1"/>
  <c r="E39"/>
  <c r="D39" s="1"/>
  <c r="E31"/>
  <c r="D31" s="1"/>
  <c r="E29"/>
  <c r="D29" s="1"/>
  <c r="E25"/>
  <c r="D25" s="1"/>
  <c r="I23"/>
  <c r="I22" s="1"/>
  <c r="E22" i="22"/>
  <c r="D23"/>
  <c r="D22" s="1"/>
  <c r="I22"/>
  <c r="F22"/>
  <c r="I22" i="21"/>
  <c r="E23"/>
  <c r="E24"/>
  <c r="D24" s="1"/>
  <c r="D23" i="20"/>
  <c r="D22" s="1"/>
  <c r="E22"/>
  <c r="I22"/>
  <c r="F22"/>
  <c r="J21" i="4"/>
  <c r="E21"/>
  <c r="F59"/>
  <c r="I21"/>
  <c r="K59"/>
  <c r="E59"/>
  <c r="F21"/>
  <c r="G59"/>
  <c r="G19" s="1"/>
  <c r="H59"/>
  <c r="I59"/>
  <c r="K21"/>
  <c r="D59"/>
  <c r="G67"/>
  <c r="H67"/>
  <c r="J59"/>
  <c r="J19" s="1"/>
  <c r="D21"/>
  <c r="G21"/>
  <c r="D67"/>
  <c r="E67"/>
  <c r="H21"/>
  <c r="I19"/>
  <c r="F67"/>
  <c r="H19" l="1"/>
  <c r="E23" i="27"/>
  <c r="E23" i="26"/>
  <c r="I22"/>
  <c r="E23" i="23"/>
  <c r="E22" i="21"/>
  <c r="D23"/>
  <c r="D22" s="1"/>
  <c r="F19" i="4"/>
  <c r="E19"/>
  <c r="D19"/>
  <c r="M18" s="1"/>
  <c r="D23" i="27" l="1"/>
  <c r="D22" s="1"/>
  <c r="E22"/>
  <c r="D23" i="26"/>
  <c r="D22" s="1"/>
  <c r="E22"/>
  <c r="D23" i="23"/>
  <c r="D22" s="1"/>
  <c r="E22"/>
</calcChain>
</file>

<file path=xl/sharedStrings.xml><?xml version="1.0" encoding="utf-8"?>
<sst xmlns="http://schemas.openxmlformats.org/spreadsheetml/2006/main" count="1270" uniqueCount="181">
  <si>
    <t>Согласовано</t>
  </si>
  <si>
    <t>Утверждаю</t>
  </si>
  <si>
    <t>___________________________________</t>
  </si>
  <si>
    <t>"____" _________________ 20___ г.</t>
  </si>
  <si>
    <t>РАСЧЕТ ЭКОНОМИЧЕСКИ ОБОСНОВАННОГО ТАРИФА</t>
  </si>
  <si>
    <t>НА СОДЕРЖАНИЕ И РЕМОНТ ОБЩЕГО ИМУЩЕСТВА СОБСТВЕННИКОВ ПОМЕЩЕНИЙ</t>
  </si>
  <si>
    <t>В МНОГОКВАРТИРНОМ ДОМЕ</t>
  </si>
  <si>
    <t>(расчет размера платы за содержание и ремонт жилого помещения)</t>
  </si>
  <si>
    <t>(адрес)</t>
  </si>
  <si>
    <t>01.09.2014 - 01.09.2015</t>
  </si>
  <si>
    <t>(период)</t>
  </si>
  <si>
    <t>(руб.)</t>
  </si>
  <si>
    <t>№ п/п</t>
  </si>
  <si>
    <t>Вид и группа работ, услуг</t>
  </si>
  <si>
    <t>Наименование работ, услуг</t>
  </si>
  <si>
    <t>Общеэксплуатационные расходы</t>
  </si>
  <si>
    <t>Содержание и ремонт жилого помещения</t>
  </si>
  <si>
    <t>Управление</t>
  </si>
  <si>
    <t>1.2.</t>
  </si>
  <si>
    <t>Дезинсекция подвалов</t>
  </si>
  <si>
    <t>Дератизация чердаков и подвалов с применением готовой приманки</t>
  </si>
  <si>
    <t>Выкашивание газонов, сгребание скошенной травы и ее сбор в мешки</t>
  </si>
  <si>
    <t>Общий осмотр технического состояния конструктивных элементов</t>
  </si>
  <si>
    <t>Частичный осмотр технического состояния конструктивных элементов</t>
  </si>
  <si>
    <t>Очистка кровли от снега и скалывание сосулек</t>
  </si>
  <si>
    <t>Осмотр крыши</t>
  </si>
  <si>
    <t>Осмотр деревянных конструкций и столярных изделий</t>
  </si>
  <si>
    <t>Осмотр железобетонных конструкций</t>
  </si>
  <si>
    <t>Осмотр внутренней и наружной отделки</t>
  </si>
  <si>
    <t>Осмотр перил и ограждающих решеток на окнах лестничных клеток</t>
  </si>
  <si>
    <t>Частичный осмотр тех. состояния водопровода ГВС (без учета обхода квартир)</t>
  </si>
  <si>
    <t>Частичный осмотр тех. состояния водопровода ХВС (без учета обхода квартир)</t>
  </si>
  <si>
    <t>Общий осмотр тех. состояния системы вентиляции (каналы и шахты)</t>
  </si>
  <si>
    <t>Частичный осмотр тех. состояния системы вентиляции (каналы и шахты)</t>
  </si>
  <si>
    <t>Общий осмотр тех. состояния канализации (без учета обхода квартир)</t>
  </si>
  <si>
    <t>Очистка труб канализации и фасонных частей от нароста и грязи (диам. труб 100 мм)</t>
  </si>
  <si>
    <t>Частичный осмотр тех. состояния канализации (без учета обхода квартир)</t>
  </si>
  <si>
    <t>Общий осмотр тех. состояния средств системы дымоудаления</t>
  </si>
  <si>
    <t>Проверка работоспособности средств системы дымоудаления</t>
  </si>
  <si>
    <t>Частичный осмотр тех. состояния средств системы дымоудаления</t>
  </si>
  <si>
    <t>Детальный осмотр разводящих трубопроводов отопления и радиаторов (без учета обхода квартир)</t>
  </si>
  <si>
    <t>Осмотр запорно-регулирующей арматуры и контрольно-измерительных приборов (без учета обхода квартир)</t>
  </si>
  <si>
    <t>Ликвидация воздушных пробок в системе отопления (стояки)</t>
  </si>
  <si>
    <t>Общий осмотр тех. состояния системы отопления (устройства в чердачных и подвальных помещениях: зап. и рег. армат., расш. баки)</t>
  </si>
  <si>
    <t>Частичный осмотр тех. состояния системы отопления (устройства в чердачных и подвальных помещениях: зап. и рег. армат., расш. баки)</t>
  </si>
  <si>
    <t>Осмотр открытой электропроводки</t>
  </si>
  <si>
    <t>Осмотр арматуры и электрооборудования</t>
  </si>
  <si>
    <t>Осмотр газопровода и оборудования системы газоснабжения</t>
  </si>
  <si>
    <t>Подметание свежевыпавшего снега толщиной до 2 см на терр. без покр. 1 кл.</t>
  </si>
  <si>
    <t>Сдвигание свежевыпавшего снега толщиной свыше 2 см на терр. без покр. 1 кл.</t>
  </si>
  <si>
    <t>Очистка территории от наледи и льда без обраб. песком или песком с хлоридами (1 кл. терр.)</t>
  </si>
  <si>
    <t>Подметание территории в дни без снегопада (без покр. 1 кл. терр.)</t>
  </si>
  <si>
    <t>Сдвигание свежевыпавшего снега в дни сильных снегопадов</t>
  </si>
  <si>
    <t>Подметание территории в теплый период (без покр. 1 кл. терр.)</t>
  </si>
  <si>
    <t>Уборка мусора с отмосток</t>
  </si>
  <si>
    <t>Уборка приямков</t>
  </si>
  <si>
    <t>1.3.</t>
  </si>
  <si>
    <t>Содержание (мелкий ремонт)</t>
  </si>
  <si>
    <t>Укрепление крючков (кронштейнов) для труб и приборов отопления</t>
  </si>
  <si>
    <t>Мелкий ремонт изоляции трубопровода д. 50 мм</t>
  </si>
  <si>
    <t>Вывертывание ввертывание радиаторной пробки</t>
  </si>
  <si>
    <t>Ремонт штепсельных розеток</t>
  </si>
  <si>
    <t>Ремонт выключателей</t>
  </si>
  <si>
    <t>Замена перегоревшей электролампы</t>
  </si>
  <si>
    <t>Проверка изоляции электропроводки и ее укрепление</t>
  </si>
  <si>
    <t>1.4.</t>
  </si>
  <si>
    <t>Текущий ремонт</t>
  </si>
  <si>
    <t xml:space="preserve">Крыша и кровля. Смена отдельных конструктивных элементов кровли из ондулина </t>
  </si>
  <si>
    <t>Окна и двери. Замена деревянных дверных блоков с коробкой</t>
  </si>
  <si>
    <t>Составил:</t>
  </si>
  <si>
    <t>_______________________________________________________</t>
  </si>
  <si>
    <t>Проверил:</t>
  </si>
  <si>
    <t>Стоимость на 1 кв.м. общей площади (руб./мес.)</t>
  </si>
  <si>
    <t>МИРА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</si>
  <si>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</si>
  <si>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</si>
  <si>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</si>
  <si>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</si>
  <si>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</si>
  <si>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</si>
  <si>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</si>
  <si>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</si>
  <si>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</si>
  <si>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</si>
  <si>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</si>
  <si>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</si>
  <si>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</si>
  <si>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</si>
  <si>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</si>
  <si>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</si>
  <si>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</si>
  <si>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</si>
  <si>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</si>
  <si>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</si>
  <si>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</si>
  <si>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</si>
  <si>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</si>
  <si>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</si>
  <si>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</si>
  <si>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</si>
  <si>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</si>
  <si>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</si>
  <si>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</si>
  <si>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</si>
  <si>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</si>
  <si>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</si>
  <si>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</si>
  <si>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</si>
  <si>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</si>
  <si>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</si>
  <si>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</si>
  <si>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</si>
  <si>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</si>
  <si>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</si>
  <si>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</si>
  <si>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</si>
  <si>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</si>
  <si>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</si>
  <si>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1.49.</t>
  </si>
  <si>
    <t>Прочие прямые расходы</t>
  </si>
  <si>
    <t>Охрана труда</t>
  </si>
  <si>
    <t>Инструменты и оборудование (МБП)</t>
  </si>
  <si>
    <t>Ремонт и техническое обслуживание</t>
  </si>
  <si>
    <t>Амортизация</t>
  </si>
  <si>
    <t>Топливо и ГСМ</t>
  </si>
  <si>
    <t>Материалы</t>
  </si>
  <si>
    <t>Отчисления на социальные нужды</t>
  </si>
  <si>
    <t>Оплата труда</t>
  </si>
  <si>
    <t>Прибыль остающаяся в распоряжении организации</t>
  </si>
  <si>
    <t>Прибыль отчисляемая (налоги, уплачиваемые из прибыли)</t>
  </si>
  <si>
    <t>Всего</t>
  </si>
  <si>
    <t>Прямые затраты</t>
  </si>
  <si>
    <t>Итого расходов по эксплуатации</t>
  </si>
  <si>
    <t>Внеэксплуатационные расходы (налоги, сборы и отчисления)</t>
  </si>
  <si>
    <t>Расходы по полной себестоимости</t>
  </si>
  <si>
    <t>Прибыль (валовая)</t>
  </si>
  <si>
    <t>Всего потребность организации в финансовых средствах</t>
  </si>
  <si>
    <t>Стоимость на 1 кв.м общей площади (руб./мес.)</t>
  </si>
  <si>
    <t>Общая площадь нежилых помещений в многоквартирном доме: 1 кв.м.</t>
  </si>
  <si>
    <t>Мелкий ремонт электропроводки</t>
  </si>
  <si>
    <t>1.50.</t>
  </si>
  <si>
    <t>Стены. Побелка стен и потолков внутренних помещений</t>
  </si>
  <si>
    <t>Замена центрального электрощитка</t>
  </si>
  <si>
    <t>1.51.</t>
  </si>
  <si>
    <t>1.52.</t>
  </si>
  <si>
    <t>1.53.</t>
  </si>
  <si>
    <t>Средний</t>
  </si>
  <si>
    <t>тариф</t>
  </si>
  <si>
    <t>Sм2</t>
  </si>
  <si>
    <t>1.</t>
  </si>
  <si>
    <t>2.</t>
  </si>
  <si>
    <t>Содержание(периодическое обслуживание)</t>
  </si>
  <si>
    <t>3.</t>
  </si>
  <si>
    <t>4.</t>
  </si>
  <si>
    <t>1.54.</t>
  </si>
  <si>
    <t>1.55.</t>
  </si>
  <si>
    <t>с.НИКОЛЬСКОЕ</t>
  </si>
  <si>
    <t>ЖУКОВА</t>
  </si>
  <si>
    <t>Ревизия труб и задвижек системы отопления</t>
  </si>
  <si>
    <t>Частичная замена труб холодного водоснабжения</t>
  </si>
  <si>
    <t>Общая площадь жилых помещений в многоквартирном доме: 335.1 кв.м.</t>
  </si>
  <si>
    <t>с.Никольское, Жукова, 2</t>
  </si>
  <si>
    <t>Частичный ремонт труб отопления</t>
  </si>
  <si>
    <t>Общая площадь жилых помещений в многоквартирном доме: 691.4 кв.м.</t>
  </si>
  <si>
    <t>с.Никольское, Жукова, 3</t>
  </si>
  <si>
    <t>Общая площадь жилых помещений в многоквартирном доме: 725.4 кв.м.</t>
  </si>
  <si>
    <t>с.Никольское, Жукова, 4</t>
  </si>
  <si>
    <t xml:space="preserve">Покраска </t>
  </si>
  <si>
    <t>Общая площадь жилых помещений в многоквартирном доме: 811.6 кв.м.</t>
  </si>
  <si>
    <t>с.Никольское, Жукова, 5</t>
  </si>
  <si>
    <t>Общая площадь жилых помещений в многоквартирном доме: 1266.8 кв.м.</t>
  </si>
  <si>
    <t>с.Никольское, Жукова, 6</t>
  </si>
  <si>
    <t>Общая площадь жилых помещений в многоквартирном доме: 1297.2 кв.м.</t>
  </si>
  <si>
    <t>с.Никольское, Жукова, 7</t>
  </si>
  <si>
    <t>Общая площадь жилых помещений в многоквартирном доме: 1285 кв.м.</t>
  </si>
  <si>
    <t>с.Никольское, Жукова, 8</t>
  </si>
  <si>
    <t>Общая площадь жилых помещений в многоквартирном доме: 1250.3 кв.м.</t>
  </si>
  <si>
    <t>с.Никольское, Мира, 10</t>
  </si>
  <si>
    <t>__________________________________</t>
  </si>
  <si>
    <t>"____"__________________20_____г.</t>
  </si>
  <si>
    <t>РАСЧЕТ СРЕДНЕГО ЭКОНОМИЧЕСКИ ОБОСНОВАННОГО ТАРИФА</t>
  </si>
</sst>
</file>

<file path=xl/styles.xml><?xml version="1.0" encoding="utf-8"?>
<styleSheet xmlns="http://schemas.openxmlformats.org/spreadsheetml/2006/main">
  <numFmts count="13">
    <numFmt numFmtId="41" formatCode="_-* #,##0_р_._-;\-* #,##0_р_._-;_-* &quot;-&quot;_р_._-;_-@_-"/>
    <numFmt numFmtId="43" formatCode="_-* #,##0.00_р_._-;\-* #,##0.00_р_._-;_-* &quot;-&quot;??_р_._-;_-@_-"/>
    <numFmt numFmtId="164" formatCode="_-* #,##0_$_-;\-* #,##0_$_-;_-* &quot;-&quot;_$_-;_-@_-"/>
    <numFmt numFmtId="165" formatCode="_-* #,##0.00_-;\-* #,##0.00_-;_-* &quot;-&quot;??_-;_-@_-"/>
    <numFmt numFmtId="166" formatCode="&quot;$&quot;#,##0_);[Red]\(&quot;$&quot;#,##0\)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General_)"/>
    <numFmt numFmtId="174" formatCode="0.0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ЏрЯмой Џроп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67">
    <xf numFmtId="0" fontId="0" fillId="0" borderId="0"/>
    <xf numFmtId="0" fontId="7" fillId="0" borderId="0"/>
    <xf numFmtId="0" fontId="9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9" fillId="0" borderId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 applyNumberFormat="0">
      <alignment horizontal="left"/>
    </xf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73" fontId="19" fillId="0" borderId="9">
      <protection locked="0"/>
    </xf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Border="0">
      <alignment horizontal="center" vertical="center" wrapText="1"/>
    </xf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Border="0">
      <alignment horizontal="center" vertical="center" wrapText="1"/>
    </xf>
    <xf numFmtId="173" fontId="29" fillId="21" borderId="9"/>
    <xf numFmtId="4" fontId="30" fillId="22" borderId="2" applyBorder="0">
      <alignment horizontal="right"/>
    </xf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3" fillId="0" borderId="0">
      <alignment horizontal="center" vertical="top" wrapText="1"/>
    </xf>
    <xf numFmtId="0" fontId="34" fillId="0" borderId="0">
      <alignment horizontal="center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5" fillId="24" borderId="0" applyFill="0">
      <alignment wrapText="1"/>
    </xf>
    <xf numFmtId="0" fontId="35" fillId="24" borderId="0" applyFill="0">
      <alignment wrapText="1"/>
    </xf>
    <xf numFmtId="0" fontId="35" fillId="24" borderId="0" applyFill="0">
      <alignment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49" fontId="30" fillId="0" borderId="0" applyBorder="0">
      <alignment vertical="top"/>
    </xf>
    <xf numFmtId="0" fontId="14" fillId="0" borderId="0"/>
    <xf numFmtId="0" fontId="14" fillId="0" borderId="0"/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1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35" fillId="0" borderId="0">
      <alignment horizontal="center"/>
    </xf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" fontId="30" fillId="24" borderId="0" applyBorder="0">
      <alignment horizontal="right"/>
    </xf>
    <xf numFmtId="4" fontId="30" fillId="24" borderId="0" applyFont="0" applyBorder="0">
      <alignment horizontal="right"/>
    </xf>
    <xf numFmtId="4" fontId="30" fillId="27" borderId="20" applyBorder="0">
      <alignment horizontal="right"/>
    </xf>
    <xf numFmtId="4" fontId="30" fillId="24" borderId="20" applyBorder="0">
      <alignment horizontal="right"/>
    </xf>
    <xf numFmtId="4" fontId="30" fillId="24" borderId="2" applyFont="0" applyBorder="0">
      <alignment horizontal="right"/>
    </xf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41" fontId="8" fillId="0" borderId="0" xfId="1" applyNumberFormat="1" applyFont="1" applyFill="1" applyAlignment="1" applyProtection="1">
      <alignment vertical="top"/>
      <protection hidden="1"/>
    </xf>
    <xf numFmtId="41" fontId="8" fillId="0" borderId="0" xfId="1" applyNumberFormat="1" applyFont="1" applyFill="1" applyAlignment="1" applyProtection="1">
      <alignment horizontal="right"/>
      <protection hidden="1"/>
    </xf>
    <xf numFmtId="0" fontId="4" fillId="0" borderId="5" xfId="0" applyFont="1" applyBorder="1"/>
    <xf numFmtId="0" fontId="10" fillId="0" borderId="2" xfId="0" applyFont="1" applyFill="1" applyBorder="1"/>
    <xf numFmtId="0" fontId="10" fillId="0" borderId="2" xfId="1" applyFont="1" applyFill="1" applyBorder="1" applyAlignment="1" applyProtection="1">
      <alignment horizontal="left" vertical="center" wrapText="1"/>
      <protection hidden="1"/>
    </xf>
    <xf numFmtId="4" fontId="10" fillId="0" borderId="2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8" fillId="0" borderId="8" xfId="0" applyFont="1" applyFill="1" applyBorder="1" applyAlignment="1">
      <alignment wrapText="1"/>
    </xf>
    <xf numFmtId="0" fontId="8" fillId="0" borderId="8" xfId="1" applyFont="1" applyFill="1" applyBorder="1" applyAlignment="1" applyProtection="1">
      <alignment horizontal="left" vertical="center" wrapText="1"/>
      <protection hidden="1"/>
    </xf>
    <xf numFmtId="4" fontId="8" fillId="0" borderId="8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22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/>
    <xf numFmtId="0" fontId="47" fillId="0" borderId="2" xfId="0" applyFont="1" applyBorder="1" applyAlignment="1">
      <alignment horizontal="center"/>
    </xf>
    <xf numFmtId="0" fontId="46" fillId="0" borderId="2" xfId="2" applyFont="1" applyFill="1" applyBorder="1" applyAlignment="1" applyProtection="1">
      <alignment horizontal="center" wrapText="1"/>
      <protection hidden="1"/>
    </xf>
    <xf numFmtId="0" fontId="46" fillId="0" borderId="21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3" fontId="48" fillId="0" borderId="0" xfId="1" applyNumberFormat="1" applyFont="1" applyFill="1" applyAlignment="1" applyProtection="1">
      <alignment vertical="top"/>
      <protection hidden="1"/>
    </xf>
    <xf numFmtId="0" fontId="3" fillId="0" borderId="0" xfId="0" applyFont="1" applyAlignment="1">
      <alignment vertical="center"/>
    </xf>
    <xf numFmtId="0" fontId="8" fillId="0" borderId="23" xfId="1" applyFont="1" applyFill="1" applyBorder="1" applyAlignment="1" applyProtection="1">
      <alignment horizontal="left" vertical="center" wrapText="1"/>
      <protection hidden="1"/>
    </xf>
    <xf numFmtId="4" fontId="8" fillId="0" borderId="2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2" xfId="1" applyFont="1" applyFill="1" applyBorder="1" applyAlignment="1" applyProtection="1">
      <alignment horizontal="left" vertical="center" wrapText="1"/>
      <protection hidden="1"/>
    </xf>
    <xf numFmtId="4" fontId="8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25" xfId="1" applyFont="1" applyFill="1" applyBorder="1" applyAlignment="1" applyProtection="1">
      <alignment horizontal="left" vertical="center" wrapText="1"/>
      <protection hidden="1"/>
    </xf>
    <xf numFmtId="4" fontId="8" fillId="0" borderId="25" xfId="1" applyNumberFormat="1" applyFont="1" applyFill="1" applyBorder="1" applyAlignment="1" applyProtection="1">
      <alignment horizontal="right" vertical="center" wrapText="1"/>
      <protection hidden="1"/>
    </xf>
    <xf numFmtId="0" fontId="52" fillId="0" borderId="0" xfId="0" applyFont="1"/>
    <xf numFmtId="4" fontId="4" fillId="0" borderId="0" xfId="0" applyNumberFormat="1" applyFont="1"/>
    <xf numFmtId="0" fontId="48" fillId="0" borderId="26" xfId="0" applyFont="1" applyFill="1" applyBorder="1" applyAlignment="1">
      <alignment horizontal="right" wrapText="1"/>
    </xf>
    <xf numFmtId="0" fontId="48" fillId="0" borderId="27" xfId="1" applyFont="1" applyFill="1" applyBorder="1" applyAlignment="1" applyProtection="1">
      <alignment horizontal="left" vertical="center" wrapText="1"/>
      <protection hidden="1"/>
    </xf>
    <xf numFmtId="0" fontId="51" fillId="0" borderId="28" xfId="1" applyFont="1" applyFill="1" applyBorder="1" applyAlignment="1" applyProtection="1">
      <alignment horizontal="left" vertical="center" wrapText="1"/>
      <protection hidden="1"/>
    </xf>
    <xf numFmtId="4" fontId="48" fillId="0" borderId="29" xfId="1" applyNumberFormat="1" applyFont="1" applyFill="1" applyBorder="1" applyAlignment="1" applyProtection="1">
      <alignment horizontal="right" vertical="center" wrapText="1"/>
      <protection hidden="1"/>
    </xf>
    <xf numFmtId="0" fontId="50" fillId="0" borderId="30" xfId="0" applyFont="1" applyBorder="1"/>
    <xf numFmtId="0" fontId="51" fillId="0" borderId="27" xfId="1" applyFont="1" applyFill="1" applyBorder="1" applyAlignment="1" applyProtection="1">
      <alignment horizontal="left" vertical="center" wrapText="1"/>
      <protection hidden="1"/>
    </xf>
    <xf numFmtId="4" fontId="48" fillId="0" borderId="27" xfId="1" applyNumberFormat="1" applyFont="1" applyFill="1" applyBorder="1" applyAlignment="1" applyProtection="1">
      <alignment horizontal="right" vertical="center" wrapText="1"/>
      <protection hidden="1"/>
    </xf>
    <xf numFmtId="0" fontId="52" fillId="0" borderId="30" xfId="0" applyFont="1" applyBorder="1"/>
    <xf numFmtId="2" fontId="53" fillId="0" borderId="24" xfId="0" applyNumberFormat="1" applyFont="1" applyBorder="1"/>
    <xf numFmtId="4" fontId="53" fillId="0" borderId="31" xfId="0" applyNumberFormat="1" applyFont="1" applyBorder="1"/>
    <xf numFmtId="0" fontId="53" fillId="0" borderId="31" xfId="0" applyFont="1" applyBorder="1"/>
    <xf numFmtId="0" fontId="10" fillId="0" borderId="33" xfId="0" applyFont="1" applyFill="1" applyBorder="1"/>
    <xf numFmtId="0" fontId="10" fillId="0" borderId="32" xfId="1" applyFont="1" applyFill="1" applyBorder="1" applyAlignment="1" applyProtection="1">
      <alignment horizontal="left" vertical="center" wrapText="1"/>
      <protection hidden="1"/>
    </xf>
    <xf numFmtId="4" fontId="10" fillId="0" borderId="32" xfId="1" applyNumberFormat="1" applyFont="1" applyFill="1" applyBorder="1" applyAlignment="1" applyProtection="1">
      <alignment horizontal="right" vertical="center"/>
      <protection hidden="1"/>
    </xf>
    <xf numFmtId="0" fontId="4" fillId="0" borderId="30" xfId="0" applyFont="1" applyBorder="1"/>
    <xf numFmtId="2" fontId="49" fillId="0" borderId="31" xfId="0" applyNumberFormat="1" applyFont="1" applyBorder="1" applyAlignment="1">
      <alignment horizontal="right" vertical="center"/>
    </xf>
    <xf numFmtId="0" fontId="10" fillId="0" borderId="38" xfId="2" applyFont="1" applyFill="1" applyBorder="1" applyAlignment="1" applyProtection="1">
      <alignment horizontal="center" vertical="center" wrapText="1"/>
      <protection hidden="1"/>
    </xf>
    <xf numFmtId="0" fontId="47" fillId="0" borderId="39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8" fillId="0" borderId="44" xfId="0" applyFont="1" applyFill="1" applyBorder="1" applyAlignment="1">
      <alignment wrapText="1"/>
    </xf>
    <xf numFmtId="0" fontId="2" fillId="0" borderId="43" xfId="0" applyFont="1" applyBorder="1"/>
    <xf numFmtId="0" fontId="8" fillId="0" borderId="45" xfId="0" applyFont="1" applyFill="1" applyBorder="1" applyAlignment="1">
      <alignment wrapText="1"/>
    </xf>
    <xf numFmtId="0" fontId="4" fillId="0" borderId="43" xfId="0" applyFont="1" applyBorder="1"/>
    <xf numFmtId="0" fontId="8" fillId="0" borderId="46" xfId="0" applyFont="1" applyFill="1" applyBorder="1" applyAlignment="1">
      <alignment wrapText="1"/>
    </xf>
    <xf numFmtId="0" fontId="8" fillId="0" borderId="47" xfId="0" applyFont="1" applyFill="1" applyBorder="1" applyAlignment="1">
      <alignment wrapText="1"/>
    </xf>
    <xf numFmtId="0" fontId="8" fillId="0" borderId="48" xfId="1" applyFont="1" applyFill="1" applyBorder="1" applyAlignment="1" applyProtection="1">
      <alignment horizontal="left" vertical="center" wrapText="1"/>
      <protection hidden="1"/>
    </xf>
    <xf numFmtId="0" fontId="10" fillId="0" borderId="49" xfId="1" applyFont="1" applyFill="1" applyBorder="1" applyAlignment="1" applyProtection="1">
      <alignment horizontal="left" vertical="center" wrapText="1"/>
      <protection hidden="1"/>
    </xf>
    <xf numFmtId="4" fontId="10" fillId="0" borderId="49" xfId="1" applyNumberFormat="1" applyFont="1" applyFill="1" applyBorder="1" applyAlignment="1" applyProtection="1">
      <alignment horizontal="right" vertical="center"/>
      <protection hidden="1"/>
    </xf>
    <xf numFmtId="0" fontId="4" fillId="0" borderId="50" xfId="0" applyFont="1" applyBorder="1"/>
    <xf numFmtId="0" fontId="4" fillId="0" borderId="5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5" xfId="2" applyFont="1" applyFill="1" applyBorder="1" applyAlignment="1" applyProtection="1">
      <alignment horizontal="center" vertical="center" wrapText="1"/>
      <protection hidden="1"/>
    </xf>
    <xf numFmtId="0" fontId="10" fillId="0" borderId="40" xfId="2" applyFont="1" applyFill="1" applyBorder="1" applyAlignment="1" applyProtection="1">
      <alignment horizontal="center" vertical="center" wrapText="1"/>
      <protection hidden="1"/>
    </xf>
    <xf numFmtId="0" fontId="10" fillId="0" borderId="34" xfId="2" applyFont="1" applyFill="1" applyBorder="1" applyAlignment="1" applyProtection="1">
      <alignment horizontal="center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0" fontId="10" fillId="0" borderId="35" xfId="2" applyFont="1" applyFill="1" applyBorder="1" applyAlignment="1" applyProtection="1">
      <alignment horizontal="center" vertical="center" wrapText="1"/>
      <protection hidden="1"/>
    </xf>
    <xf numFmtId="0" fontId="10" fillId="0" borderId="5" xfId="2" applyFont="1" applyFill="1" applyBorder="1" applyAlignment="1" applyProtection="1">
      <alignment horizontal="center" vertical="center" wrapText="1"/>
      <protection hidden="1"/>
    </xf>
    <xf numFmtId="0" fontId="46" fillId="0" borderId="36" xfId="2" applyFont="1" applyFill="1" applyBorder="1" applyAlignment="1" applyProtection="1">
      <alignment horizontal="center" vertical="center" wrapText="1"/>
      <protection hidden="1"/>
    </xf>
    <xf numFmtId="0" fontId="46" fillId="0" borderId="37" xfId="2" applyFont="1" applyFill="1" applyBorder="1" applyAlignment="1" applyProtection="1">
      <alignment horizontal="center" vertical="center" wrapText="1"/>
      <protection hidden="1"/>
    </xf>
    <xf numFmtId="0" fontId="46" fillId="0" borderId="21" xfId="2" applyFont="1" applyFill="1" applyBorder="1" applyAlignment="1" applyProtection="1">
      <alignment horizontal="center" vertical="center" wrapText="1"/>
      <protection hidden="1"/>
    </xf>
    <xf numFmtId="0" fontId="46" fillId="0" borderId="3" xfId="2" applyFont="1" applyFill="1" applyBorder="1" applyAlignment="1" applyProtection="1">
      <alignment horizontal="center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10" fillId="0" borderId="7" xfId="2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0" fontId="10" fillId="0" borderId="3" xfId="2" applyFont="1" applyFill="1" applyBorder="1" applyAlignment="1" applyProtection="1">
      <alignment horizontal="center" vertical="center" wrapText="1"/>
      <protection hidden="1"/>
    </xf>
    <xf numFmtId="0" fontId="10" fillId="0" borderId="4" xfId="2" applyFont="1" applyFill="1" applyBorder="1" applyAlignment="1" applyProtection="1">
      <alignment horizontal="center" vertical="center" wrapText="1"/>
      <protection hidden="1"/>
    </xf>
    <xf numFmtId="174" fontId="53" fillId="0" borderId="31" xfId="0" applyNumberFormat="1" applyFont="1" applyBorder="1"/>
  </cellXfs>
  <cellStyles count="1767">
    <cellStyle name="20% - Акцент1 2 2" xfId="3"/>
    <cellStyle name="20% - Акцент1 2 3" xfId="4"/>
    <cellStyle name="20% - Акцент1 2 4" xfId="5"/>
    <cellStyle name="20% - Акцент1 2 5" xfId="6"/>
    <cellStyle name="20% - Акцент1 2 6" xfId="7"/>
    <cellStyle name="20% - Акцент1 2 7" xfId="8"/>
    <cellStyle name="20% - Акцент1 3 2" xfId="9"/>
    <cellStyle name="20% - Акцент1 3 3" xfId="10"/>
    <cellStyle name="20% - Акцент1 3 4" xfId="11"/>
    <cellStyle name="20% - Акцент1 3 5" xfId="12"/>
    <cellStyle name="20% - Акцент1 3 6" xfId="13"/>
    <cellStyle name="20% - Акцент1 3 7" xfId="14"/>
    <cellStyle name="20% - Акцент1 4 2" xfId="15"/>
    <cellStyle name="20% - Акцент1 4 3" xfId="16"/>
    <cellStyle name="20% - Акцент1 4 4" xfId="17"/>
    <cellStyle name="20% - Акцент1 4 5" xfId="18"/>
    <cellStyle name="20% - Акцент1 4 6" xfId="19"/>
    <cellStyle name="20% - Акцент1 4 7" xfId="20"/>
    <cellStyle name="20% - Акцент1 5 2" xfId="21"/>
    <cellStyle name="20% - Акцент1 5 3" xfId="22"/>
    <cellStyle name="20% - Акцент1 5 4" xfId="23"/>
    <cellStyle name="20% - Акцент1 5 5" xfId="24"/>
    <cellStyle name="20% - Акцент1 5 6" xfId="25"/>
    <cellStyle name="20% - Акцент1 5 7" xfId="26"/>
    <cellStyle name="20% - Акцент1 6 2" xfId="27"/>
    <cellStyle name="20% - Акцент1 6 3" xfId="28"/>
    <cellStyle name="20% - Акцент1 6 4" xfId="29"/>
    <cellStyle name="20% - Акцент1 6 5" xfId="30"/>
    <cellStyle name="20% - Акцент1 6 6" xfId="31"/>
    <cellStyle name="20% - Акцент1 6 7" xfId="32"/>
    <cellStyle name="20% - Акцент2 2 2" xfId="33"/>
    <cellStyle name="20% - Акцент2 2 3" xfId="34"/>
    <cellStyle name="20% - Акцент2 2 4" xfId="35"/>
    <cellStyle name="20% - Акцент2 2 5" xfId="36"/>
    <cellStyle name="20% - Акцент2 2 6" xfId="37"/>
    <cellStyle name="20% - Акцент2 2 7" xfId="38"/>
    <cellStyle name="20% - Акцент2 3 2" xfId="39"/>
    <cellStyle name="20% - Акцент2 3 3" xfId="40"/>
    <cellStyle name="20% - Акцент2 3 4" xfId="41"/>
    <cellStyle name="20% - Акцент2 3 5" xfId="42"/>
    <cellStyle name="20% - Акцент2 3 6" xfId="43"/>
    <cellStyle name="20% - Акцент2 3 7" xfId="44"/>
    <cellStyle name="20% - Акцент2 4 2" xfId="45"/>
    <cellStyle name="20% - Акцент2 4 3" xfId="46"/>
    <cellStyle name="20% - Акцент2 4 4" xfId="47"/>
    <cellStyle name="20% - Акцент2 4 5" xfId="48"/>
    <cellStyle name="20% - Акцент2 4 6" xfId="49"/>
    <cellStyle name="20% - Акцент2 4 7" xfId="50"/>
    <cellStyle name="20% - Акцент2 5 2" xfId="51"/>
    <cellStyle name="20% - Акцент2 5 3" xfId="52"/>
    <cellStyle name="20% - Акцент2 5 4" xfId="53"/>
    <cellStyle name="20% - Акцент2 5 5" xfId="54"/>
    <cellStyle name="20% - Акцент2 5 6" xfId="55"/>
    <cellStyle name="20% - Акцент2 5 7" xfId="56"/>
    <cellStyle name="20% - Акцент2 6 2" xfId="57"/>
    <cellStyle name="20% - Акцент2 6 3" xfId="58"/>
    <cellStyle name="20% - Акцент2 6 4" xfId="59"/>
    <cellStyle name="20% - Акцент2 6 5" xfId="60"/>
    <cellStyle name="20% - Акцент2 6 6" xfId="61"/>
    <cellStyle name="20% - Акцент2 6 7" xfId="62"/>
    <cellStyle name="20% - Акцент3 2 2" xfId="63"/>
    <cellStyle name="20% - Акцент3 2 3" xfId="64"/>
    <cellStyle name="20% - Акцент3 2 4" xfId="65"/>
    <cellStyle name="20% - Акцент3 2 5" xfId="66"/>
    <cellStyle name="20% - Акцент3 2 6" xfId="67"/>
    <cellStyle name="20% - Акцент3 2 7" xfId="68"/>
    <cellStyle name="20% - Акцент3 3 2" xfId="69"/>
    <cellStyle name="20% - Акцент3 3 3" xfId="70"/>
    <cellStyle name="20% - Акцент3 3 4" xfId="71"/>
    <cellStyle name="20% - Акцент3 3 5" xfId="72"/>
    <cellStyle name="20% - Акцент3 3 6" xfId="73"/>
    <cellStyle name="20% - Акцент3 3 7" xfId="74"/>
    <cellStyle name="20% - Акцент3 4 2" xfId="75"/>
    <cellStyle name="20% - Акцент3 4 3" xfId="76"/>
    <cellStyle name="20% - Акцент3 4 4" xfId="77"/>
    <cellStyle name="20% - Акцент3 4 5" xfId="78"/>
    <cellStyle name="20% - Акцент3 4 6" xfId="79"/>
    <cellStyle name="20% - Акцент3 4 7" xfId="80"/>
    <cellStyle name="20% - Акцент3 5 2" xfId="81"/>
    <cellStyle name="20% - Акцент3 5 3" xfId="82"/>
    <cellStyle name="20% - Акцент3 5 4" xfId="83"/>
    <cellStyle name="20% - Акцент3 5 5" xfId="84"/>
    <cellStyle name="20% - Акцент3 5 6" xfId="85"/>
    <cellStyle name="20% - Акцент3 5 7" xfId="86"/>
    <cellStyle name="20% - Акцент3 6 2" xfId="87"/>
    <cellStyle name="20% - Акцент3 6 3" xfId="88"/>
    <cellStyle name="20% - Акцент3 6 4" xfId="89"/>
    <cellStyle name="20% - Акцент3 6 5" xfId="90"/>
    <cellStyle name="20% - Акцент3 6 6" xfId="91"/>
    <cellStyle name="20% - Акцент3 6 7" xfId="92"/>
    <cellStyle name="20% - Акцент4 2 2" xfId="93"/>
    <cellStyle name="20% - Акцент4 2 3" xfId="94"/>
    <cellStyle name="20% - Акцент4 2 4" xfId="95"/>
    <cellStyle name="20% - Акцент4 2 5" xfId="96"/>
    <cellStyle name="20% - Акцент4 2 6" xfId="97"/>
    <cellStyle name="20% - Акцент4 2 7" xfId="98"/>
    <cellStyle name="20% - Акцент4 3 2" xfId="99"/>
    <cellStyle name="20% - Акцент4 3 3" xfId="100"/>
    <cellStyle name="20% - Акцент4 3 4" xfId="101"/>
    <cellStyle name="20% - Акцент4 3 5" xfId="102"/>
    <cellStyle name="20% - Акцент4 3 6" xfId="103"/>
    <cellStyle name="20% - Акцент4 3 7" xfId="104"/>
    <cellStyle name="20% - Акцент4 4 2" xfId="105"/>
    <cellStyle name="20% - Акцент4 4 3" xfId="106"/>
    <cellStyle name="20% - Акцент4 4 4" xfId="107"/>
    <cellStyle name="20% - Акцент4 4 5" xfId="108"/>
    <cellStyle name="20% - Акцент4 4 6" xfId="109"/>
    <cellStyle name="20% - Акцент4 4 7" xfId="110"/>
    <cellStyle name="20% - Акцент4 5 2" xfId="111"/>
    <cellStyle name="20% - Акцент4 5 3" xfId="112"/>
    <cellStyle name="20% - Акцент4 5 4" xfId="113"/>
    <cellStyle name="20% - Акцент4 5 5" xfId="114"/>
    <cellStyle name="20% - Акцент4 5 6" xfId="115"/>
    <cellStyle name="20% - Акцент4 5 7" xfId="116"/>
    <cellStyle name="20% - Акцент4 6 2" xfId="117"/>
    <cellStyle name="20% - Акцент4 6 3" xfId="118"/>
    <cellStyle name="20% - Акцент4 6 4" xfId="119"/>
    <cellStyle name="20% - Акцент4 6 5" xfId="120"/>
    <cellStyle name="20% - Акцент4 6 6" xfId="121"/>
    <cellStyle name="20% - Акцент4 6 7" xfId="122"/>
    <cellStyle name="20% - Акцент5 2 2" xfId="123"/>
    <cellStyle name="20% - Акцент5 2 3" xfId="124"/>
    <cellStyle name="20% - Акцент5 2 4" xfId="125"/>
    <cellStyle name="20% - Акцент5 2 5" xfId="126"/>
    <cellStyle name="20% - Акцент5 2 6" xfId="127"/>
    <cellStyle name="20% - Акцент5 2 7" xfId="128"/>
    <cellStyle name="20% - Акцент5 3 2" xfId="129"/>
    <cellStyle name="20% - Акцент5 3 3" xfId="130"/>
    <cellStyle name="20% - Акцент5 3 4" xfId="131"/>
    <cellStyle name="20% - Акцент5 3 5" xfId="132"/>
    <cellStyle name="20% - Акцент5 3 6" xfId="133"/>
    <cellStyle name="20% - Акцент5 3 7" xfId="134"/>
    <cellStyle name="20% - Акцент5 4 2" xfId="135"/>
    <cellStyle name="20% - Акцент5 4 3" xfId="136"/>
    <cellStyle name="20% - Акцент5 4 4" xfId="137"/>
    <cellStyle name="20% - Акцент5 4 5" xfId="138"/>
    <cellStyle name="20% - Акцент5 4 6" xfId="139"/>
    <cellStyle name="20% - Акцент5 4 7" xfId="140"/>
    <cellStyle name="20% - Акцент5 5 2" xfId="141"/>
    <cellStyle name="20% - Акцент5 5 3" xfId="142"/>
    <cellStyle name="20% - Акцент5 5 4" xfId="143"/>
    <cellStyle name="20% - Акцент5 5 5" xfId="144"/>
    <cellStyle name="20% - Акцент5 5 6" xfId="145"/>
    <cellStyle name="20% - Акцент5 5 7" xfId="146"/>
    <cellStyle name="20% - Акцент5 6 2" xfId="147"/>
    <cellStyle name="20% - Акцент5 6 3" xfId="148"/>
    <cellStyle name="20% - Акцент5 6 4" xfId="149"/>
    <cellStyle name="20% - Акцент5 6 5" xfId="150"/>
    <cellStyle name="20% - Акцент5 6 6" xfId="151"/>
    <cellStyle name="20% - Акцент5 6 7" xfId="152"/>
    <cellStyle name="20% - Акцент6 2 2" xfId="153"/>
    <cellStyle name="20% - Акцент6 2 3" xfId="154"/>
    <cellStyle name="20% - Акцент6 2 4" xfId="155"/>
    <cellStyle name="20% - Акцент6 2 5" xfId="156"/>
    <cellStyle name="20% - Акцент6 2 6" xfId="157"/>
    <cellStyle name="20% - Акцент6 2 7" xfId="158"/>
    <cellStyle name="20% - Акцент6 3 2" xfId="159"/>
    <cellStyle name="20% - Акцент6 3 3" xfId="160"/>
    <cellStyle name="20% - Акцент6 3 4" xfId="161"/>
    <cellStyle name="20% - Акцент6 3 5" xfId="162"/>
    <cellStyle name="20% - Акцент6 3 6" xfId="163"/>
    <cellStyle name="20% - Акцент6 3 7" xfId="164"/>
    <cellStyle name="20% - Акцент6 4 2" xfId="165"/>
    <cellStyle name="20% - Акцент6 4 3" xfId="166"/>
    <cellStyle name="20% - Акцент6 4 4" xfId="167"/>
    <cellStyle name="20% - Акцент6 4 5" xfId="168"/>
    <cellStyle name="20% - Акцент6 4 6" xfId="169"/>
    <cellStyle name="20% - Акцент6 4 7" xfId="170"/>
    <cellStyle name="20% - Акцент6 5 2" xfId="171"/>
    <cellStyle name="20% - Акцент6 5 3" xfId="172"/>
    <cellStyle name="20% - Акцент6 5 4" xfId="173"/>
    <cellStyle name="20% - Акцент6 5 5" xfId="174"/>
    <cellStyle name="20% - Акцент6 5 6" xfId="175"/>
    <cellStyle name="20% - Акцент6 5 7" xfId="176"/>
    <cellStyle name="20% - Акцент6 6 2" xfId="177"/>
    <cellStyle name="20% - Акцент6 6 3" xfId="178"/>
    <cellStyle name="20% - Акцент6 6 4" xfId="179"/>
    <cellStyle name="20% - Акцент6 6 5" xfId="180"/>
    <cellStyle name="20% - Акцент6 6 6" xfId="181"/>
    <cellStyle name="20% - Акцент6 6 7" xfId="182"/>
    <cellStyle name="40% - Акцент1 2 2" xfId="183"/>
    <cellStyle name="40% - Акцент1 2 3" xfId="184"/>
    <cellStyle name="40% - Акцент1 2 4" xfId="185"/>
    <cellStyle name="40% - Акцент1 2 5" xfId="186"/>
    <cellStyle name="40% - Акцент1 2 6" xfId="187"/>
    <cellStyle name="40% - Акцент1 2 7" xfId="188"/>
    <cellStyle name="40% - Акцент1 3 2" xfId="189"/>
    <cellStyle name="40% - Акцент1 3 3" xfId="190"/>
    <cellStyle name="40% - Акцент1 3 4" xfId="191"/>
    <cellStyle name="40% - Акцент1 3 5" xfId="192"/>
    <cellStyle name="40% - Акцент1 3 6" xfId="193"/>
    <cellStyle name="40% - Акцент1 3 7" xfId="194"/>
    <cellStyle name="40% - Акцент1 4 2" xfId="195"/>
    <cellStyle name="40% - Акцент1 4 3" xfId="196"/>
    <cellStyle name="40% - Акцент1 4 4" xfId="197"/>
    <cellStyle name="40% - Акцент1 4 5" xfId="198"/>
    <cellStyle name="40% - Акцент1 4 6" xfId="199"/>
    <cellStyle name="40% - Акцент1 4 7" xfId="200"/>
    <cellStyle name="40% - Акцент1 5 2" xfId="201"/>
    <cellStyle name="40% - Акцент1 5 3" xfId="202"/>
    <cellStyle name="40% - Акцент1 5 4" xfId="203"/>
    <cellStyle name="40% - Акцент1 5 5" xfId="204"/>
    <cellStyle name="40% - Акцент1 5 6" xfId="205"/>
    <cellStyle name="40% - Акцент1 5 7" xfId="206"/>
    <cellStyle name="40% - Акцент1 6 2" xfId="207"/>
    <cellStyle name="40% - Акцент1 6 3" xfId="208"/>
    <cellStyle name="40% - Акцент1 6 4" xfId="209"/>
    <cellStyle name="40% - Акцент1 6 5" xfId="210"/>
    <cellStyle name="40% - Акцент1 6 6" xfId="211"/>
    <cellStyle name="40% - Акцент1 6 7" xfId="212"/>
    <cellStyle name="40% - Акцент2 2 2" xfId="213"/>
    <cellStyle name="40% - Акцент2 2 3" xfId="214"/>
    <cellStyle name="40% - Акцент2 2 4" xfId="215"/>
    <cellStyle name="40% - Акцент2 2 5" xfId="216"/>
    <cellStyle name="40% - Акцент2 2 6" xfId="217"/>
    <cellStyle name="40% - Акцент2 2 7" xfId="218"/>
    <cellStyle name="40% - Акцент2 3 2" xfId="219"/>
    <cellStyle name="40% - Акцент2 3 3" xfId="220"/>
    <cellStyle name="40% - Акцент2 3 4" xfId="221"/>
    <cellStyle name="40% - Акцент2 3 5" xfId="222"/>
    <cellStyle name="40% - Акцент2 3 6" xfId="223"/>
    <cellStyle name="40% - Акцент2 3 7" xfId="224"/>
    <cellStyle name="40% - Акцент2 4 2" xfId="225"/>
    <cellStyle name="40% - Акцент2 4 3" xfId="226"/>
    <cellStyle name="40% - Акцент2 4 4" xfId="227"/>
    <cellStyle name="40% - Акцент2 4 5" xfId="228"/>
    <cellStyle name="40% - Акцент2 4 6" xfId="229"/>
    <cellStyle name="40% - Акцент2 4 7" xfId="230"/>
    <cellStyle name="40% - Акцент2 5 2" xfId="231"/>
    <cellStyle name="40% - Акцент2 5 3" xfId="232"/>
    <cellStyle name="40% - Акцент2 5 4" xfId="233"/>
    <cellStyle name="40% - Акцент2 5 5" xfId="234"/>
    <cellStyle name="40% - Акцент2 5 6" xfId="235"/>
    <cellStyle name="40% - Акцент2 5 7" xfId="236"/>
    <cellStyle name="40% - Акцент2 6 2" xfId="237"/>
    <cellStyle name="40% - Акцент2 6 3" xfId="238"/>
    <cellStyle name="40% - Акцент2 6 4" xfId="239"/>
    <cellStyle name="40% - Акцент2 6 5" xfId="240"/>
    <cellStyle name="40% - Акцент2 6 6" xfId="241"/>
    <cellStyle name="40% - Акцент2 6 7" xfId="242"/>
    <cellStyle name="40% - Акцент3 2 2" xfId="243"/>
    <cellStyle name="40% - Акцент3 2 3" xfId="244"/>
    <cellStyle name="40% - Акцент3 2 4" xfId="245"/>
    <cellStyle name="40% - Акцент3 2 5" xfId="246"/>
    <cellStyle name="40% - Акцент3 2 6" xfId="247"/>
    <cellStyle name="40% - Акцент3 2 7" xfId="248"/>
    <cellStyle name="40% - Акцент3 3 2" xfId="249"/>
    <cellStyle name="40% - Акцент3 3 3" xfId="250"/>
    <cellStyle name="40% - Акцент3 3 4" xfId="251"/>
    <cellStyle name="40% - Акцент3 3 5" xfId="252"/>
    <cellStyle name="40% - Акцент3 3 6" xfId="253"/>
    <cellStyle name="40% - Акцент3 3 7" xfId="254"/>
    <cellStyle name="40% - Акцент3 4 2" xfId="255"/>
    <cellStyle name="40% - Акцент3 4 3" xfId="256"/>
    <cellStyle name="40% - Акцент3 4 4" xfId="257"/>
    <cellStyle name="40% - Акцент3 4 5" xfId="258"/>
    <cellStyle name="40% - Акцент3 4 6" xfId="259"/>
    <cellStyle name="40% - Акцент3 4 7" xfId="260"/>
    <cellStyle name="40% - Акцент3 5 2" xfId="261"/>
    <cellStyle name="40% - Акцент3 5 3" xfId="262"/>
    <cellStyle name="40% - Акцент3 5 4" xfId="263"/>
    <cellStyle name="40% - Акцент3 5 5" xfId="264"/>
    <cellStyle name="40% - Акцент3 5 6" xfId="265"/>
    <cellStyle name="40% - Акцент3 5 7" xfId="266"/>
    <cellStyle name="40% - Акцент3 6 2" xfId="267"/>
    <cellStyle name="40% - Акцент3 6 3" xfId="268"/>
    <cellStyle name="40% - Акцент3 6 4" xfId="269"/>
    <cellStyle name="40% - Акцент3 6 5" xfId="270"/>
    <cellStyle name="40% - Акцент3 6 6" xfId="271"/>
    <cellStyle name="40% - Акцент3 6 7" xfId="272"/>
    <cellStyle name="40% - Акцент4 2 2" xfId="273"/>
    <cellStyle name="40% - Акцент4 2 3" xfId="274"/>
    <cellStyle name="40% - Акцент4 2 4" xfId="275"/>
    <cellStyle name="40% - Акцент4 2 5" xfId="276"/>
    <cellStyle name="40% - Акцент4 2 6" xfId="277"/>
    <cellStyle name="40% - Акцент4 2 7" xfId="278"/>
    <cellStyle name="40% - Акцент4 3 2" xfId="279"/>
    <cellStyle name="40% - Акцент4 3 3" xfId="280"/>
    <cellStyle name="40% - Акцент4 3 4" xfId="281"/>
    <cellStyle name="40% - Акцент4 3 5" xfId="282"/>
    <cellStyle name="40% - Акцент4 3 6" xfId="283"/>
    <cellStyle name="40% - Акцент4 3 7" xfId="284"/>
    <cellStyle name="40% - Акцент4 4 2" xfId="285"/>
    <cellStyle name="40% - Акцент4 4 3" xfId="286"/>
    <cellStyle name="40% - Акцент4 4 4" xfId="287"/>
    <cellStyle name="40% - Акцент4 4 5" xfId="288"/>
    <cellStyle name="40% - Акцент4 4 6" xfId="289"/>
    <cellStyle name="40% - Акцент4 4 7" xfId="290"/>
    <cellStyle name="40% - Акцент4 5 2" xfId="291"/>
    <cellStyle name="40% - Акцент4 5 3" xfId="292"/>
    <cellStyle name="40% - Акцент4 5 4" xfId="293"/>
    <cellStyle name="40% - Акцент4 5 5" xfId="294"/>
    <cellStyle name="40% - Акцент4 5 6" xfId="295"/>
    <cellStyle name="40% - Акцент4 5 7" xfId="296"/>
    <cellStyle name="40% - Акцент4 6 2" xfId="297"/>
    <cellStyle name="40% - Акцент4 6 3" xfId="298"/>
    <cellStyle name="40% - Акцент4 6 4" xfId="299"/>
    <cellStyle name="40% - Акцент4 6 5" xfId="300"/>
    <cellStyle name="40% - Акцент4 6 6" xfId="301"/>
    <cellStyle name="40% - Акцент4 6 7" xfId="302"/>
    <cellStyle name="40% - Акцент5 2 2" xfId="303"/>
    <cellStyle name="40% - Акцент5 2 3" xfId="304"/>
    <cellStyle name="40% - Акцент5 2 4" xfId="305"/>
    <cellStyle name="40% - Акцент5 2 5" xfId="306"/>
    <cellStyle name="40% - Акцент5 2 6" xfId="307"/>
    <cellStyle name="40% - Акцент5 2 7" xfId="308"/>
    <cellStyle name="40% - Акцент5 3 2" xfId="309"/>
    <cellStyle name="40% - Акцент5 3 3" xfId="310"/>
    <cellStyle name="40% - Акцент5 3 4" xfId="311"/>
    <cellStyle name="40% - Акцент5 3 5" xfId="312"/>
    <cellStyle name="40% - Акцент5 3 6" xfId="313"/>
    <cellStyle name="40% - Акцент5 3 7" xfId="314"/>
    <cellStyle name="40% - Акцент5 4 2" xfId="315"/>
    <cellStyle name="40% - Акцент5 4 3" xfId="316"/>
    <cellStyle name="40% - Акцент5 4 4" xfId="317"/>
    <cellStyle name="40% - Акцент5 4 5" xfId="318"/>
    <cellStyle name="40% - Акцент5 4 6" xfId="319"/>
    <cellStyle name="40% - Акцент5 4 7" xfId="320"/>
    <cellStyle name="40% - Акцент5 5 2" xfId="321"/>
    <cellStyle name="40% - Акцент5 5 3" xfId="322"/>
    <cellStyle name="40% - Акцент5 5 4" xfId="323"/>
    <cellStyle name="40% - Акцент5 5 5" xfId="324"/>
    <cellStyle name="40% - Акцент5 5 6" xfId="325"/>
    <cellStyle name="40% - Акцент5 5 7" xfId="326"/>
    <cellStyle name="40% - Акцент5 6 2" xfId="327"/>
    <cellStyle name="40% - Акцент5 6 3" xfId="328"/>
    <cellStyle name="40% - Акцент5 6 4" xfId="329"/>
    <cellStyle name="40% - Акцент5 6 5" xfId="330"/>
    <cellStyle name="40% - Акцент5 6 6" xfId="331"/>
    <cellStyle name="40% - Акцент5 6 7" xfId="332"/>
    <cellStyle name="40% - Акцент6 2 2" xfId="333"/>
    <cellStyle name="40% - Акцент6 2 3" xfId="334"/>
    <cellStyle name="40% - Акцент6 2 4" xfId="335"/>
    <cellStyle name="40% - Акцент6 2 5" xfId="336"/>
    <cellStyle name="40% - Акцент6 2 6" xfId="337"/>
    <cellStyle name="40% - Акцент6 2 7" xfId="338"/>
    <cellStyle name="40% - Акцент6 3 2" xfId="339"/>
    <cellStyle name="40% - Акцент6 3 3" xfId="340"/>
    <cellStyle name="40% - Акцент6 3 4" xfId="341"/>
    <cellStyle name="40% - Акцент6 3 5" xfId="342"/>
    <cellStyle name="40% - Акцент6 3 6" xfId="343"/>
    <cellStyle name="40% - Акцент6 3 7" xfId="344"/>
    <cellStyle name="40% - Акцент6 4 2" xfId="345"/>
    <cellStyle name="40% - Акцент6 4 3" xfId="346"/>
    <cellStyle name="40% - Акцент6 4 4" xfId="347"/>
    <cellStyle name="40% - Акцент6 4 5" xfId="348"/>
    <cellStyle name="40% - Акцент6 4 6" xfId="349"/>
    <cellStyle name="40% - Акцент6 4 7" xfId="350"/>
    <cellStyle name="40% - Акцент6 5 2" xfId="351"/>
    <cellStyle name="40% - Акцент6 5 3" xfId="352"/>
    <cellStyle name="40% - Акцент6 5 4" xfId="353"/>
    <cellStyle name="40% - Акцент6 5 5" xfId="354"/>
    <cellStyle name="40% - Акцент6 5 6" xfId="355"/>
    <cellStyle name="40% - Акцент6 5 7" xfId="356"/>
    <cellStyle name="40% - Акцент6 6 2" xfId="357"/>
    <cellStyle name="40% - Акцент6 6 3" xfId="358"/>
    <cellStyle name="40% - Акцент6 6 4" xfId="359"/>
    <cellStyle name="40% - Акцент6 6 5" xfId="360"/>
    <cellStyle name="40% - Акцент6 6 6" xfId="361"/>
    <cellStyle name="40% - Акцент6 6 7" xfId="362"/>
    <cellStyle name="60% - Акцент1 2 2" xfId="363"/>
    <cellStyle name="60% - Акцент1 2 3" xfId="364"/>
    <cellStyle name="60% - Акцент1 2 4" xfId="365"/>
    <cellStyle name="60% - Акцент1 2 5" xfId="366"/>
    <cellStyle name="60% - Акцент1 2 6" xfId="367"/>
    <cellStyle name="60% - Акцент1 2 7" xfId="368"/>
    <cellStyle name="60% - Акцент1 3 2" xfId="369"/>
    <cellStyle name="60% - Акцент1 3 3" xfId="370"/>
    <cellStyle name="60% - Акцент1 3 4" xfId="371"/>
    <cellStyle name="60% - Акцент1 3 5" xfId="372"/>
    <cellStyle name="60% - Акцент1 3 6" xfId="373"/>
    <cellStyle name="60% - Акцент1 3 7" xfId="374"/>
    <cellStyle name="60% - Акцент1 4 2" xfId="375"/>
    <cellStyle name="60% - Акцент1 4 3" xfId="376"/>
    <cellStyle name="60% - Акцент1 4 4" xfId="377"/>
    <cellStyle name="60% - Акцент1 4 5" xfId="378"/>
    <cellStyle name="60% - Акцент1 4 6" xfId="379"/>
    <cellStyle name="60% - Акцент1 4 7" xfId="380"/>
    <cellStyle name="60% - Акцент1 5 2" xfId="381"/>
    <cellStyle name="60% - Акцент1 5 3" xfId="382"/>
    <cellStyle name="60% - Акцент1 5 4" xfId="383"/>
    <cellStyle name="60% - Акцент1 5 5" xfId="384"/>
    <cellStyle name="60% - Акцент1 5 6" xfId="385"/>
    <cellStyle name="60% - Акцент1 5 7" xfId="386"/>
    <cellStyle name="60% - Акцент1 6 2" xfId="387"/>
    <cellStyle name="60% - Акцент1 6 3" xfId="388"/>
    <cellStyle name="60% - Акцент1 6 4" xfId="389"/>
    <cellStyle name="60% - Акцент1 6 5" xfId="390"/>
    <cellStyle name="60% - Акцент1 6 6" xfId="391"/>
    <cellStyle name="60% - Акцент1 6 7" xfId="392"/>
    <cellStyle name="60% - Акцент2 2 2" xfId="393"/>
    <cellStyle name="60% - Акцент2 2 3" xfId="394"/>
    <cellStyle name="60% - Акцент2 2 4" xfId="395"/>
    <cellStyle name="60% - Акцент2 2 5" xfId="396"/>
    <cellStyle name="60% - Акцент2 2 6" xfId="397"/>
    <cellStyle name="60% - Акцент2 2 7" xfId="398"/>
    <cellStyle name="60% - Акцент2 3 2" xfId="399"/>
    <cellStyle name="60% - Акцент2 3 3" xfId="400"/>
    <cellStyle name="60% - Акцент2 3 4" xfId="401"/>
    <cellStyle name="60% - Акцент2 3 5" xfId="402"/>
    <cellStyle name="60% - Акцент2 3 6" xfId="403"/>
    <cellStyle name="60% - Акцент2 3 7" xfId="404"/>
    <cellStyle name="60% - Акцент2 4 2" xfId="405"/>
    <cellStyle name="60% - Акцент2 4 3" xfId="406"/>
    <cellStyle name="60% - Акцент2 4 4" xfId="407"/>
    <cellStyle name="60% - Акцент2 4 5" xfId="408"/>
    <cellStyle name="60% - Акцент2 4 6" xfId="409"/>
    <cellStyle name="60% - Акцент2 4 7" xfId="410"/>
    <cellStyle name="60% - Акцент2 5 2" xfId="411"/>
    <cellStyle name="60% - Акцент2 5 3" xfId="412"/>
    <cellStyle name="60% - Акцент2 5 4" xfId="413"/>
    <cellStyle name="60% - Акцент2 5 5" xfId="414"/>
    <cellStyle name="60% - Акцент2 5 6" xfId="415"/>
    <cellStyle name="60% - Акцент2 5 7" xfId="416"/>
    <cellStyle name="60% - Акцент2 6 2" xfId="417"/>
    <cellStyle name="60% - Акцент2 6 3" xfId="418"/>
    <cellStyle name="60% - Акцент2 6 4" xfId="419"/>
    <cellStyle name="60% - Акцент2 6 5" xfId="420"/>
    <cellStyle name="60% - Акцент2 6 6" xfId="421"/>
    <cellStyle name="60% - Акцент2 6 7" xfId="422"/>
    <cellStyle name="60% - Акцент3 2 2" xfId="423"/>
    <cellStyle name="60% - Акцент3 2 3" xfId="424"/>
    <cellStyle name="60% - Акцент3 2 4" xfId="425"/>
    <cellStyle name="60% - Акцент3 2 5" xfId="426"/>
    <cellStyle name="60% - Акцент3 2 6" xfId="427"/>
    <cellStyle name="60% - Акцент3 2 7" xfId="428"/>
    <cellStyle name="60% - Акцент3 3 2" xfId="429"/>
    <cellStyle name="60% - Акцент3 3 3" xfId="430"/>
    <cellStyle name="60% - Акцент3 3 4" xfId="431"/>
    <cellStyle name="60% - Акцент3 3 5" xfId="432"/>
    <cellStyle name="60% - Акцент3 3 6" xfId="433"/>
    <cellStyle name="60% - Акцент3 3 7" xfId="434"/>
    <cellStyle name="60% - Акцент3 4 2" xfId="435"/>
    <cellStyle name="60% - Акцент3 4 3" xfId="436"/>
    <cellStyle name="60% - Акцент3 4 4" xfId="437"/>
    <cellStyle name="60% - Акцент3 4 5" xfId="438"/>
    <cellStyle name="60% - Акцент3 4 6" xfId="439"/>
    <cellStyle name="60% - Акцент3 4 7" xfId="440"/>
    <cellStyle name="60% - Акцент3 5 2" xfId="441"/>
    <cellStyle name="60% - Акцент3 5 3" xfId="442"/>
    <cellStyle name="60% - Акцент3 5 4" xfId="443"/>
    <cellStyle name="60% - Акцент3 5 5" xfId="444"/>
    <cellStyle name="60% - Акцент3 5 6" xfId="445"/>
    <cellStyle name="60% - Акцент3 5 7" xfId="446"/>
    <cellStyle name="60% - Акцент3 6 2" xfId="447"/>
    <cellStyle name="60% - Акцент3 6 3" xfId="448"/>
    <cellStyle name="60% - Акцент3 6 4" xfId="449"/>
    <cellStyle name="60% - Акцент3 6 5" xfId="450"/>
    <cellStyle name="60% - Акцент3 6 6" xfId="451"/>
    <cellStyle name="60% - Акцент3 6 7" xfId="452"/>
    <cellStyle name="60% - Акцент4 2 2" xfId="453"/>
    <cellStyle name="60% - Акцент4 2 3" xfId="454"/>
    <cellStyle name="60% - Акцент4 2 4" xfId="455"/>
    <cellStyle name="60% - Акцент4 2 5" xfId="456"/>
    <cellStyle name="60% - Акцент4 2 6" xfId="457"/>
    <cellStyle name="60% - Акцент4 2 7" xfId="458"/>
    <cellStyle name="60% - Акцент4 3 2" xfId="459"/>
    <cellStyle name="60% - Акцент4 3 3" xfId="460"/>
    <cellStyle name="60% - Акцент4 3 4" xfId="461"/>
    <cellStyle name="60% - Акцент4 3 5" xfId="462"/>
    <cellStyle name="60% - Акцент4 3 6" xfId="463"/>
    <cellStyle name="60% - Акцент4 3 7" xfId="464"/>
    <cellStyle name="60% - Акцент4 4 2" xfId="465"/>
    <cellStyle name="60% - Акцент4 4 3" xfId="466"/>
    <cellStyle name="60% - Акцент4 4 4" xfId="467"/>
    <cellStyle name="60% - Акцент4 4 5" xfId="468"/>
    <cellStyle name="60% - Акцент4 4 6" xfId="469"/>
    <cellStyle name="60% - Акцент4 4 7" xfId="470"/>
    <cellStyle name="60% - Акцент4 5 2" xfId="471"/>
    <cellStyle name="60% - Акцент4 5 3" xfId="472"/>
    <cellStyle name="60% - Акцент4 5 4" xfId="473"/>
    <cellStyle name="60% - Акцент4 5 5" xfId="474"/>
    <cellStyle name="60% - Акцент4 5 6" xfId="475"/>
    <cellStyle name="60% - Акцент4 5 7" xfId="476"/>
    <cellStyle name="60% - Акцент4 6 2" xfId="477"/>
    <cellStyle name="60% - Акцент4 6 3" xfId="478"/>
    <cellStyle name="60% - Акцент4 6 4" xfId="479"/>
    <cellStyle name="60% - Акцент4 6 5" xfId="480"/>
    <cellStyle name="60% - Акцент4 6 6" xfId="481"/>
    <cellStyle name="60% - Акцент4 6 7" xfId="482"/>
    <cellStyle name="60% - Акцент5 2 2" xfId="483"/>
    <cellStyle name="60% - Акцент5 2 3" xfId="484"/>
    <cellStyle name="60% - Акцент5 2 4" xfId="485"/>
    <cellStyle name="60% - Акцент5 2 5" xfId="486"/>
    <cellStyle name="60% - Акцент5 2 6" xfId="487"/>
    <cellStyle name="60% - Акцент5 2 7" xfId="488"/>
    <cellStyle name="60% - Акцент5 3 2" xfId="489"/>
    <cellStyle name="60% - Акцент5 3 3" xfId="490"/>
    <cellStyle name="60% - Акцент5 3 4" xfId="491"/>
    <cellStyle name="60% - Акцент5 3 5" xfId="492"/>
    <cellStyle name="60% - Акцент5 3 6" xfId="493"/>
    <cellStyle name="60% - Акцент5 3 7" xfId="494"/>
    <cellStyle name="60% - Акцент5 4 2" xfId="495"/>
    <cellStyle name="60% - Акцент5 4 3" xfId="496"/>
    <cellStyle name="60% - Акцент5 4 4" xfId="497"/>
    <cellStyle name="60% - Акцент5 4 5" xfId="498"/>
    <cellStyle name="60% - Акцент5 4 6" xfId="499"/>
    <cellStyle name="60% - Акцент5 4 7" xfId="500"/>
    <cellStyle name="60% - Акцент5 5 2" xfId="501"/>
    <cellStyle name="60% - Акцент5 5 3" xfId="502"/>
    <cellStyle name="60% - Акцент5 5 4" xfId="503"/>
    <cellStyle name="60% - Акцент5 5 5" xfId="504"/>
    <cellStyle name="60% - Акцент5 5 6" xfId="505"/>
    <cellStyle name="60% - Акцент5 5 7" xfId="506"/>
    <cellStyle name="60% - Акцент5 6 2" xfId="507"/>
    <cellStyle name="60% - Акцент5 6 3" xfId="508"/>
    <cellStyle name="60% - Акцент5 6 4" xfId="509"/>
    <cellStyle name="60% - Акцент5 6 5" xfId="510"/>
    <cellStyle name="60% - Акцент5 6 6" xfId="511"/>
    <cellStyle name="60% - Акцент5 6 7" xfId="512"/>
    <cellStyle name="60% - Акцент6 2 2" xfId="513"/>
    <cellStyle name="60% - Акцент6 2 3" xfId="514"/>
    <cellStyle name="60% - Акцент6 2 4" xfId="515"/>
    <cellStyle name="60% - Акцент6 2 5" xfId="516"/>
    <cellStyle name="60% - Акцент6 2 6" xfId="517"/>
    <cellStyle name="60% - Акцент6 2 7" xfId="518"/>
    <cellStyle name="60% - Акцент6 3 2" xfId="519"/>
    <cellStyle name="60% - Акцент6 3 3" xfId="520"/>
    <cellStyle name="60% - Акцент6 3 4" xfId="521"/>
    <cellStyle name="60% - Акцент6 3 5" xfId="522"/>
    <cellStyle name="60% - Акцент6 3 6" xfId="523"/>
    <cellStyle name="60% - Акцент6 3 7" xfId="524"/>
    <cellStyle name="60% - Акцент6 4 2" xfId="525"/>
    <cellStyle name="60% - Акцент6 4 3" xfId="526"/>
    <cellStyle name="60% - Акцент6 4 4" xfId="527"/>
    <cellStyle name="60% - Акцент6 4 5" xfId="528"/>
    <cellStyle name="60% - Акцент6 4 6" xfId="529"/>
    <cellStyle name="60% - Акцент6 4 7" xfId="530"/>
    <cellStyle name="60% - Акцент6 5 2" xfId="531"/>
    <cellStyle name="60% - Акцент6 5 3" xfId="532"/>
    <cellStyle name="60% - Акцент6 5 4" xfId="533"/>
    <cellStyle name="60% - Акцент6 5 5" xfId="534"/>
    <cellStyle name="60% - Акцент6 5 6" xfId="535"/>
    <cellStyle name="60% - Акцент6 5 7" xfId="536"/>
    <cellStyle name="60% - Акцент6 6 2" xfId="537"/>
    <cellStyle name="60% - Акцент6 6 3" xfId="538"/>
    <cellStyle name="60% - Акцент6 6 4" xfId="539"/>
    <cellStyle name="60% - Акцент6 6 5" xfId="540"/>
    <cellStyle name="60% - Акцент6 6 6" xfId="541"/>
    <cellStyle name="60% - Акцент6 6 7" xfId="542"/>
    <cellStyle name="Comma [0]_laroux" xfId="543"/>
    <cellStyle name="Comma_DSPLIST" xfId="544"/>
    <cellStyle name="Currency [0]" xfId="545"/>
    <cellStyle name="Currency [0] 2" xfId="546"/>
    <cellStyle name="Currency [0] 3" xfId="547"/>
    <cellStyle name="Currency [0] 4" xfId="548"/>
    <cellStyle name="Currency [0]_DSPLIST" xfId="549"/>
    <cellStyle name="Currency_DSPLIST" xfId="550"/>
    <cellStyle name="Euro" xfId="551"/>
    <cellStyle name="Milliers [0]_Conversion Summary" xfId="552"/>
    <cellStyle name="Milliers_Conversion Summary" xfId="553"/>
    <cellStyle name="Monйtaire [0]_Conversion Summary" xfId="554"/>
    <cellStyle name="Monйtaire_Conversion Summary" xfId="555"/>
    <cellStyle name="Normal_Assump." xfId="556"/>
    <cellStyle name="Normal1" xfId="557"/>
    <cellStyle name="Price_Body" xfId="558"/>
    <cellStyle name="Акцент1 2 2" xfId="559"/>
    <cellStyle name="Акцент1 2 3" xfId="560"/>
    <cellStyle name="Акцент1 2 4" xfId="561"/>
    <cellStyle name="Акцент1 2 5" xfId="562"/>
    <cellStyle name="Акцент1 2 6" xfId="563"/>
    <cellStyle name="Акцент1 2 7" xfId="564"/>
    <cellStyle name="Акцент1 3 2" xfId="565"/>
    <cellStyle name="Акцент1 3 3" xfId="566"/>
    <cellStyle name="Акцент1 3 4" xfId="567"/>
    <cellStyle name="Акцент1 3 5" xfId="568"/>
    <cellStyle name="Акцент1 3 6" xfId="569"/>
    <cellStyle name="Акцент1 3 7" xfId="570"/>
    <cellStyle name="Акцент1 4 2" xfId="571"/>
    <cellStyle name="Акцент1 4 3" xfId="572"/>
    <cellStyle name="Акцент1 4 4" xfId="573"/>
    <cellStyle name="Акцент1 4 5" xfId="574"/>
    <cellStyle name="Акцент1 4 6" xfId="575"/>
    <cellStyle name="Акцент1 4 7" xfId="576"/>
    <cellStyle name="Акцент1 5 2" xfId="577"/>
    <cellStyle name="Акцент1 5 3" xfId="578"/>
    <cellStyle name="Акцент1 5 4" xfId="579"/>
    <cellStyle name="Акцент1 5 5" xfId="580"/>
    <cellStyle name="Акцент1 5 6" xfId="581"/>
    <cellStyle name="Акцент1 5 7" xfId="582"/>
    <cellStyle name="Акцент1 6 2" xfId="583"/>
    <cellStyle name="Акцент1 6 3" xfId="584"/>
    <cellStyle name="Акцент1 6 4" xfId="585"/>
    <cellStyle name="Акцент1 6 5" xfId="586"/>
    <cellStyle name="Акцент1 6 6" xfId="587"/>
    <cellStyle name="Акцент1 6 7" xfId="588"/>
    <cellStyle name="Акцент2 2 2" xfId="589"/>
    <cellStyle name="Акцент2 2 3" xfId="590"/>
    <cellStyle name="Акцент2 2 4" xfId="591"/>
    <cellStyle name="Акцент2 2 5" xfId="592"/>
    <cellStyle name="Акцент2 2 6" xfId="593"/>
    <cellStyle name="Акцент2 2 7" xfId="594"/>
    <cellStyle name="Акцент2 3 2" xfId="595"/>
    <cellStyle name="Акцент2 3 3" xfId="596"/>
    <cellStyle name="Акцент2 3 4" xfId="597"/>
    <cellStyle name="Акцент2 3 5" xfId="598"/>
    <cellStyle name="Акцент2 3 6" xfId="599"/>
    <cellStyle name="Акцент2 3 7" xfId="600"/>
    <cellStyle name="Акцент2 4 2" xfId="601"/>
    <cellStyle name="Акцент2 4 3" xfId="602"/>
    <cellStyle name="Акцент2 4 4" xfId="603"/>
    <cellStyle name="Акцент2 4 5" xfId="604"/>
    <cellStyle name="Акцент2 4 6" xfId="605"/>
    <cellStyle name="Акцент2 4 7" xfId="606"/>
    <cellStyle name="Акцент2 5 2" xfId="607"/>
    <cellStyle name="Акцент2 5 3" xfId="608"/>
    <cellStyle name="Акцент2 5 4" xfId="609"/>
    <cellStyle name="Акцент2 5 5" xfId="610"/>
    <cellStyle name="Акцент2 5 6" xfId="611"/>
    <cellStyle name="Акцент2 5 7" xfId="612"/>
    <cellStyle name="Акцент2 6 2" xfId="613"/>
    <cellStyle name="Акцент2 6 3" xfId="614"/>
    <cellStyle name="Акцент2 6 4" xfId="615"/>
    <cellStyle name="Акцент2 6 5" xfId="616"/>
    <cellStyle name="Акцент2 6 6" xfId="617"/>
    <cellStyle name="Акцент2 6 7" xfId="618"/>
    <cellStyle name="Акцент3 2 2" xfId="619"/>
    <cellStyle name="Акцент3 2 3" xfId="620"/>
    <cellStyle name="Акцент3 2 4" xfId="621"/>
    <cellStyle name="Акцент3 2 5" xfId="622"/>
    <cellStyle name="Акцент3 2 6" xfId="623"/>
    <cellStyle name="Акцент3 2 7" xfId="624"/>
    <cellStyle name="Акцент3 3 2" xfId="625"/>
    <cellStyle name="Акцент3 3 3" xfId="626"/>
    <cellStyle name="Акцент3 3 4" xfId="627"/>
    <cellStyle name="Акцент3 3 5" xfId="628"/>
    <cellStyle name="Акцент3 3 6" xfId="629"/>
    <cellStyle name="Акцент3 3 7" xfId="630"/>
    <cellStyle name="Акцент3 4 2" xfId="631"/>
    <cellStyle name="Акцент3 4 3" xfId="632"/>
    <cellStyle name="Акцент3 4 4" xfId="633"/>
    <cellStyle name="Акцент3 4 5" xfId="634"/>
    <cellStyle name="Акцент3 4 6" xfId="635"/>
    <cellStyle name="Акцент3 4 7" xfId="636"/>
    <cellStyle name="Акцент3 5 2" xfId="637"/>
    <cellStyle name="Акцент3 5 3" xfId="638"/>
    <cellStyle name="Акцент3 5 4" xfId="639"/>
    <cellStyle name="Акцент3 5 5" xfId="640"/>
    <cellStyle name="Акцент3 5 6" xfId="641"/>
    <cellStyle name="Акцент3 5 7" xfId="642"/>
    <cellStyle name="Акцент3 6 2" xfId="643"/>
    <cellStyle name="Акцент3 6 3" xfId="644"/>
    <cellStyle name="Акцент3 6 4" xfId="645"/>
    <cellStyle name="Акцент3 6 5" xfId="646"/>
    <cellStyle name="Акцент3 6 6" xfId="647"/>
    <cellStyle name="Акцент3 6 7" xfId="648"/>
    <cellStyle name="Акцент4 2 2" xfId="649"/>
    <cellStyle name="Акцент4 2 3" xfId="650"/>
    <cellStyle name="Акцент4 2 4" xfId="651"/>
    <cellStyle name="Акцент4 2 5" xfId="652"/>
    <cellStyle name="Акцент4 2 6" xfId="653"/>
    <cellStyle name="Акцент4 2 7" xfId="654"/>
    <cellStyle name="Акцент4 3 2" xfId="655"/>
    <cellStyle name="Акцент4 3 3" xfId="656"/>
    <cellStyle name="Акцент4 3 4" xfId="657"/>
    <cellStyle name="Акцент4 3 5" xfId="658"/>
    <cellStyle name="Акцент4 3 6" xfId="659"/>
    <cellStyle name="Акцент4 3 7" xfId="660"/>
    <cellStyle name="Акцент4 4 2" xfId="661"/>
    <cellStyle name="Акцент4 4 3" xfId="662"/>
    <cellStyle name="Акцент4 4 4" xfId="663"/>
    <cellStyle name="Акцент4 4 5" xfId="664"/>
    <cellStyle name="Акцент4 4 6" xfId="665"/>
    <cellStyle name="Акцент4 4 7" xfId="666"/>
    <cellStyle name="Акцент4 5 2" xfId="667"/>
    <cellStyle name="Акцент4 5 3" xfId="668"/>
    <cellStyle name="Акцент4 5 4" xfId="669"/>
    <cellStyle name="Акцент4 5 5" xfId="670"/>
    <cellStyle name="Акцент4 5 6" xfId="671"/>
    <cellStyle name="Акцент4 5 7" xfId="672"/>
    <cellStyle name="Акцент4 6 2" xfId="673"/>
    <cellStyle name="Акцент4 6 3" xfId="674"/>
    <cellStyle name="Акцент4 6 4" xfId="675"/>
    <cellStyle name="Акцент4 6 5" xfId="676"/>
    <cellStyle name="Акцент4 6 6" xfId="677"/>
    <cellStyle name="Акцент4 6 7" xfId="678"/>
    <cellStyle name="Акцент5 2 2" xfId="679"/>
    <cellStyle name="Акцент5 2 3" xfId="680"/>
    <cellStyle name="Акцент5 2 4" xfId="681"/>
    <cellStyle name="Акцент5 2 5" xfId="682"/>
    <cellStyle name="Акцент5 2 6" xfId="683"/>
    <cellStyle name="Акцент5 2 7" xfId="684"/>
    <cellStyle name="Акцент5 3 2" xfId="685"/>
    <cellStyle name="Акцент5 3 3" xfId="686"/>
    <cellStyle name="Акцент5 3 4" xfId="687"/>
    <cellStyle name="Акцент5 3 5" xfId="688"/>
    <cellStyle name="Акцент5 3 6" xfId="689"/>
    <cellStyle name="Акцент5 3 7" xfId="690"/>
    <cellStyle name="Акцент5 4 2" xfId="691"/>
    <cellStyle name="Акцент5 4 3" xfId="692"/>
    <cellStyle name="Акцент5 4 4" xfId="693"/>
    <cellStyle name="Акцент5 4 5" xfId="694"/>
    <cellStyle name="Акцент5 4 6" xfId="695"/>
    <cellStyle name="Акцент5 4 7" xfId="696"/>
    <cellStyle name="Акцент5 5 2" xfId="697"/>
    <cellStyle name="Акцент5 5 3" xfId="698"/>
    <cellStyle name="Акцент5 5 4" xfId="699"/>
    <cellStyle name="Акцент5 5 5" xfId="700"/>
    <cellStyle name="Акцент5 5 6" xfId="701"/>
    <cellStyle name="Акцент5 5 7" xfId="702"/>
    <cellStyle name="Акцент5 6 2" xfId="703"/>
    <cellStyle name="Акцент5 6 3" xfId="704"/>
    <cellStyle name="Акцент5 6 4" xfId="705"/>
    <cellStyle name="Акцент5 6 5" xfId="706"/>
    <cellStyle name="Акцент5 6 6" xfId="707"/>
    <cellStyle name="Акцент5 6 7" xfId="708"/>
    <cellStyle name="Акцент6 2 2" xfId="709"/>
    <cellStyle name="Акцент6 2 3" xfId="710"/>
    <cellStyle name="Акцент6 2 4" xfId="711"/>
    <cellStyle name="Акцент6 2 5" xfId="712"/>
    <cellStyle name="Акцент6 2 6" xfId="713"/>
    <cellStyle name="Акцент6 2 7" xfId="714"/>
    <cellStyle name="Акцент6 3 2" xfId="715"/>
    <cellStyle name="Акцент6 3 3" xfId="716"/>
    <cellStyle name="Акцент6 3 4" xfId="717"/>
    <cellStyle name="Акцент6 3 5" xfId="718"/>
    <cellStyle name="Акцент6 3 6" xfId="719"/>
    <cellStyle name="Акцент6 3 7" xfId="720"/>
    <cellStyle name="Акцент6 4 2" xfId="721"/>
    <cellStyle name="Акцент6 4 3" xfId="722"/>
    <cellStyle name="Акцент6 4 4" xfId="723"/>
    <cellStyle name="Акцент6 4 5" xfId="724"/>
    <cellStyle name="Акцент6 4 6" xfId="725"/>
    <cellStyle name="Акцент6 4 7" xfId="726"/>
    <cellStyle name="Акцент6 5 2" xfId="727"/>
    <cellStyle name="Акцент6 5 3" xfId="728"/>
    <cellStyle name="Акцент6 5 4" xfId="729"/>
    <cellStyle name="Акцент6 5 5" xfId="730"/>
    <cellStyle name="Акцент6 5 6" xfId="731"/>
    <cellStyle name="Акцент6 5 7" xfId="732"/>
    <cellStyle name="Акцент6 6 2" xfId="733"/>
    <cellStyle name="Акцент6 6 3" xfId="734"/>
    <cellStyle name="Акцент6 6 4" xfId="735"/>
    <cellStyle name="Акцент6 6 5" xfId="736"/>
    <cellStyle name="Акцент6 6 6" xfId="737"/>
    <cellStyle name="Акцент6 6 7" xfId="738"/>
    <cellStyle name="Беззащитный" xfId="739"/>
    <cellStyle name="Ввод  2 2" xfId="740"/>
    <cellStyle name="Ввод  2 3" xfId="741"/>
    <cellStyle name="Ввод  2 4" xfId="742"/>
    <cellStyle name="Ввод  2 5" xfId="743"/>
    <cellStyle name="Ввод  2 6" xfId="744"/>
    <cellStyle name="Ввод  2 7" xfId="745"/>
    <cellStyle name="Ввод  3 2" xfId="746"/>
    <cellStyle name="Ввод  3 3" xfId="747"/>
    <cellStyle name="Ввод  3 4" xfId="748"/>
    <cellStyle name="Ввод  3 5" xfId="749"/>
    <cellStyle name="Ввод  3 6" xfId="750"/>
    <cellStyle name="Ввод  3 7" xfId="751"/>
    <cellStyle name="Ввод  4 2" xfId="752"/>
    <cellStyle name="Ввод  4 3" xfId="753"/>
    <cellStyle name="Ввод  4 4" xfId="754"/>
    <cellStyle name="Ввод  4 5" xfId="755"/>
    <cellStyle name="Ввод  4 6" xfId="756"/>
    <cellStyle name="Ввод  4 7" xfId="757"/>
    <cellStyle name="Ввод  5 2" xfId="758"/>
    <cellStyle name="Ввод  5 3" xfId="759"/>
    <cellStyle name="Ввод  5 4" xfId="760"/>
    <cellStyle name="Ввод  5 5" xfId="761"/>
    <cellStyle name="Ввод  5 6" xfId="762"/>
    <cellStyle name="Ввод  5 7" xfId="763"/>
    <cellStyle name="Ввод  6 2" xfId="764"/>
    <cellStyle name="Ввод  6 3" xfId="765"/>
    <cellStyle name="Ввод  6 4" xfId="766"/>
    <cellStyle name="Ввод  6 5" xfId="767"/>
    <cellStyle name="Ввод  6 6" xfId="768"/>
    <cellStyle name="Ввод  6 7" xfId="769"/>
    <cellStyle name="Вывод 2 2" xfId="770"/>
    <cellStyle name="Вывод 2 3" xfId="771"/>
    <cellStyle name="Вывод 2 4" xfId="772"/>
    <cellStyle name="Вывод 2 5" xfId="773"/>
    <cellStyle name="Вывод 2 6" xfId="774"/>
    <cellStyle name="Вывод 2 7" xfId="775"/>
    <cellStyle name="Вывод 3 2" xfId="776"/>
    <cellStyle name="Вывод 3 3" xfId="777"/>
    <cellStyle name="Вывод 3 4" xfId="778"/>
    <cellStyle name="Вывод 3 5" xfId="779"/>
    <cellStyle name="Вывод 3 6" xfId="780"/>
    <cellStyle name="Вывод 3 7" xfId="781"/>
    <cellStyle name="Вывод 4 2" xfId="782"/>
    <cellStyle name="Вывод 4 3" xfId="783"/>
    <cellStyle name="Вывод 4 4" xfId="784"/>
    <cellStyle name="Вывод 4 5" xfId="785"/>
    <cellStyle name="Вывод 4 6" xfId="786"/>
    <cellStyle name="Вывод 4 7" xfId="787"/>
    <cellStyle name="Вывод 5 2" xfId="788"/>
    <cellStyle name="Вывод 5 3" xfId="789"/>
    <cellStyle name="Вывод 5 4" xfId="790"/>
    <cellStyle name="Вывод 5 5" xfId="791"/>
    <cellStyle name="Вывод 5 6" xfId="792"/>
    <cellStyle name="Вывод 5 7" xfId="793"/>
    <cellStyle name="Вывод 6 2" xfId="794"/>
    <cellStyle name="Вывод 6 3" xfId="795"/>
    <cellStyle name="Вывод 6 4" xfId="796"/>
    <cellStyle name="Вывод 6 5" xfId="797"/>
    <cellStyle name="Вывод 6 6" xfId="798"/>
    <cellStyle name="Вывод 6 7" xfId="799"/>
    <cellStyle name="Вычисление 2 2" xfId="800"/>
    <cellStyle name="Вычисление 2 3" xfId="801"/>
    <cellStyle name="Вычисление 2 4" xfId="802"/>
    <cellStyle name="Вычисление 2 5" xfId="803"/>
    <cellStyle name="Вычисление 2 6" xfId="804"/>
    <cellStyle name="Вычисление 2 7" xfId="805"/>
    <cellStyle name="Вычисление 3 2" xfId="806"/>
    <cellStyle name="Вычисление 3 3" xfId="807"/>
    <cellStyle name="Вычисление 3 4" xfId="808"/>
    <cellStyle name="Вычисление 3 5" xfId="809"/>
    <cellStyle name="Вычисление 3 6" xfId="810"/>
    <cellStyle name="Вычисление 3 7" xfId="811"/>
    <cellStyle name="Вычисление 4 2" xfId="812"/>
    <cellStyle name="Вычисление 4 3" xfId="813"/>
    <cellStyle name="Вычисление 4 4" xfId="814"/>
    <cellStyle name="Вычисление 4 5" xfId="815"/>
    <cellStyle name="Вычисление 4 6" xfId="816"/>
    <cellStyle name="Вычисление 4 7" xfId="817"/>
    <cellStyle name="Вычисление 5 2" xfId="818"/>
    <cellStyle name="Вычисление 5 3" xfId="819"/>
    <cellStyle name="Вычисление 5 4" xfId="820"/>
    <cellStyle name="Вычисление 5 5" xfId="821"/>
    <cellStyle name="Вычисление 5 6" xfId="822"/>
    <cellStyle name="Вычисление 5 7" xfId="823"/>
    <cellStyle name="Вычисление 6 2" xfId="824"/>
    <cellStyle name="Вычисление 6 3" xfId="825"/>
    <cellStyle name="Вычисление 6 4" xfId="826"/>
    <cellStyle name="Вычисление 6 5" xfId="827"/>
    <cellStyle name="Вычисление 6 6" xfId="828"/>
    <cellStyle name="Вычисление 6 7" xfId="829"/>
    <cellStyle name="Гиперссылка 27" xfId="830"/>
    <cellStyle name="Гиперссылка 28" xfId="831"/>
    <cellStyle name="Заголовок" xfId="832"/>
    <cellStyle name="Заголовок 1 2 2" xfId="833"/>
    <cellStyle name="Заголовок 1 2 3" xfId="834"/>
    <cellStyle name="Заголовок 1 2 4" xfId="835"/>
    <cellStyle name="Заголовок 1 2 5" xfId="836"/>
    <cellStyle name="Заголовок 1 2 6" xfId="837"/>
    <cellStyle name="Заголовок 1 2 7" xfId="838"/>
    <cellStyle name="Заголовок 1 3 2" xfId="839"/>
    <cellStyle name="Заголовок 1 3 3" xfId="840"/>
    <cellStyle name="Заголовок 1 3 4" xfId="841"/>
    <cellStyle name="Заголовок 1 3 5" xfId="842"/>
    <cellStyle name="Заголовок 1 3 6" xfId="843"/>
    <cellStyle name="Заголовок 1 3 7" xfId="844"/>
    <cellStyle name="Заголовок 1 4 2" xfId="845"/>
    <cellStyle name="Заголовок 1 4 3" xfId="846"/>
    <cellStyle name="Заголовок 1 4 4" xfId="847"/>
    <cellStyle name="Заголовок 1 4 5" xfId="848"/>
    <cellStyle name="Заголовок 1 4 6" xfId="849"/>
    <cellStyle name="Заголовок 1 4 7" xfId="850"/>
    <cellStyle name="Заголовок 1 5 2" xfId="851"/>
    <cellStyle name="Заголовок 1 5 3" xfId="852"/>
    <cellStyle name="Заголовок 1 5 4" xfId="853"/>
    <cellStyle name="Заголовок 1 5 5" xfId="854"/>
    <cellStyle name="Заголовок 1 5 6" xfId="855"/>
    <cellStyle name="Заголовок 1 5 7" xfId="856"/>
    <cellStyle name="Заголовок 1 6 2" xfId="857"/>
    <cellStyle name="Заголовок 1 6 3" xfId="858"/>
    <cellStyle name="Заголовок 1 6 4" xfId="859"/>
    <cellStyle name="Заголовок 1 6 5" xfId="860"/>
    <cellStyle name="Заголовок 1 6 6" xfId="861"/>
    <cellStyle name="Заголовок 1 6 7" xfId="862"/>
    <cellStyle name="Заголовок 2 2 2" xfId="863"/>
    <cellStyle name="Заголовок 2 2 3" xfId="864"/>
    <cellStyle name="Заголовок 2 2 4" xfId="865"/>
    <cellStyle name="Заголовок 2 2 5" xfId="866"/>
    <cellStyle name="Заголовок 2 2 6" xfId="867"/>
    <cellStyle name="Заголовок 2 2 7" xfId="868"/>
    <cellStyle name="Заголовок 2 3 2" xfId="869"/>
    <cellStyle name="Заголовок 2 3 3" xfId="870"/>
    <cellStyle name="Заголовок 2 3 4" xfId="871"/>
    <cellStyle name="Заголовок 2 3 5" xfId="872"/>
    <cellStyle name="Заголовок 2 3 6" xfId="873"/>
    <cellStyle name="Заголовок 2 3 7" xfId="874"/>
    <cellStyle name="Заголовок 2 4 2" xfId="875"/>
    <cellStyle name="Заголовок 2 4 3" xfId="876"/>
    <cellStyle name="Заголовок 2 4 4" xfId="877"/>
    <cellStyle name="Заголовок 2 4 5" xfId="878"/>
    <cellStyle name="Заголовок 2 4 6" xfId="879"/>
    <cellStyle name="Заголовок 2 4 7" xfId="880"/>
    <cellStyle name="Заголовок 2 5 2" xfId="881"/>
    <cellStyle name="Заголовок 2 5 3" xfId="882"/>
    <cellStyle name="Заголовок 2 5 4" xfId="883"/>
    <cellStyle name="Заголовок 2 5 5" xfId="884"/>
    <cellStyle name="Заголовок 2 5 6" xfId="885"/>
    <cellStyle name="Заголовок 2 5 7" xfId="886"/>
    <cellStyle name="Заголовок 2 6 2" xfId="887"/>
    <cellStyle name="Заголовок 2 6 3" xfId="888"/>
    <cellStyle name="Заголовок 2 6 4" xfId="889"/>
    <cellStyle name="Заголовок 2 6 5" xfId="890"/>
    <cellStyle name="Заголовок 2 6 6" xfId="891"/>
    <cellStyle name="Заголовок 2 6 7" xfId="892"/>
    <cellStyle name="Заголовок 3 2 2" xfId="893"/>
    <cellStyle name="Заголовок 3 2 3" xfId="894"/>
    <cellStyle name="Заголовок 3 2 4" xfId="895"/>
    <cellStyle name="Заголовок 3 2 5" xfId="896"/>
    <cellStyle name="Заголовок 3 2 6" xfId="897"/>
    <cellStyle name="Заголовок 3 2 7" xfId="898"/>
    <cellStyle name="Заголовок 3 3 2" xfId="899"/>
    <cellStyle name="Заголовок 3 3 3" xfId="900"/>
    <cellStyle name="Заголовок 3 3 4" xfId="901"/>
    <cellStyle name="Заголовок 3 3 5" xfId="902"/>
    <cellStyle name="Заголовок 3 3 6" xfId="903"/>
    <cellStyle name="Заголовок 3 3 7" xfId="904"/>
    <cellStyle name="Заголовок 3 4 2" xfId="905"/>
    <cellStyle name="Заголовок 3 4 3" xfId="906"/>
    <cellStyle name="Заголовок 3 4 4" xfId="907"/>
    <cellStyle name="Заголовок 3 4 5" xfId="908"/>
    <cellStyle name="Заголовок 3 4 6" xfId="909"/>
    <cellStyle name="Заголовок 3 4 7" xfId="910"/>
    <cellStyle name="Заголовок 3 5 2" xfId="911"/>
    <cellStyle name="Заголовок 3 5 3" xfId="912"/>
    <cellStyle name="Заголовок 3 5 4" xfId="913"/>
    <cellStyle name="Заголовок 3 5 5" xfId="914"/>
    <cellStyle name="Заголовок 3 5 6" xfId="915"/>
    <cellStyle name="Заголовок 3 5 7" xfId="916"/>
    <cellStyle name="Заголовок 3 6 2" xfId="917"/>
    <cellStyle name="Заголовок 3 6 3" xfId="918"/>
    <cellStyle name="Заголовок 3 6 4" xfId="919"/>
    <cellStyle name="Заголовок 3 6 5" xfId="920"/>
    <cellStyle name="Заголовок 3 6 6" xfId="921"/>
    <cellStyle name="Заголовок 3 6 7" xfId="922"/>
    <cellStyle name="Заголовок 4 2 2" xfId="923"/>
    <cellStyle name="Заголовок 4 2 3" xfId="924"/>
    <cellStyle name="Заголовок 4 2 4" xfId="925"/>
    <cellStyle name="Заголовок 4 2 5" xfId="926"/>
    <cellStyle name="Заголовок 4 2 6" xfId="927"/>
    <cellStyle name="Заголовок 4 2 7" xfId="928"/>
    <cellStyle name="Заголовок 4 3 2" xfId="929"/>
    <cellStyle name="Заголовок 4 3 3" xfId="930"/>
    <cellStyle name="Заголовок 4 3 4" xfId="931"/>
    <cellStyle name="Заголовок 4 3 5" xfId="932"/>
    <cellStyle name="Заголовок 4 3 6" xfId="933"/>
    <cellStyle name="Заголовок 4 3 7" xfId="934"/>
    <cellStyle name="Заголовок 4 4 2" xfId="935"/>
    <cellStyle name="Заголовок 4 4 3" xfId="936"/>
    <cellStyle name="Заголовок 4 4 4" xfId="937"/>
    <cellStyle name="Заголовок 4 4 5" xfId="938"/>
    <cellStyle name="Заголовок 4 4 6" xfId="939"/>
    <cellStyle name="Заголовок 4 4 7" xfId="940"/>
    <cellStyle name="Заголовок 4 5 2" xfId="941"/>
    <cellStyle name="Заголовок 4 5 3" xfId="942"/>
    <cellStyle name="Заголовок 4 5 4" xfId="943"/>
    <cellStyle name="Заголовок 4 5 5" xfId="944"/>
    <cellStyle name="Заголовок 4 5 6" xfId="945"/>
    <cellStyle name="Заголовок 4 5 7" xfId="946"/>
    <cellStyle name="Заголовок 4 6 2" xfId="947"/>
    <cellStyle name="Заголовок 4 6 3" xfId="948"/>
    <cellStyle name="Заголовок 4 6 4" xfId="949"/>
    <cellStyle name="Заголовок 4 6 5" xfId="950"/>
    <cellStyle name="Заголовок 4 6 6" xfId="951"/>
    <cellStyle name="Заголовок 4 6 7" xfId="952"/>
    <cellStyle name="ЗаголовокСтолбца" xfId="953"/>
    <cellStyle name="Защитный" xfId="954"/>
    <cellStyle name="Значение" xfId="955"/>
    <cellStyle name="Итог 2 2" xfId="956"/>
    <cellStyle name="Итог 2 3" xfId="957"/>
    <cellStyle name="Итог 2 4" xfId="958"/>
    <cellStyle name="Итог 2 5" xfId="959"/>
    <cellStyle name="Итог 2 6" xfId="960"/>
    <cellStyle name="Итог 2 7" xfId="961"/>
    <cellStyle name="Итог 3 2" xfId="962"/>
    <cellStyle name="Итог 3 3" xfId="963"/>
    <cellStyle name="Итог 3 4" xfId="964"/>
    <cellStyle name="Итог 3 5" xfId="965"/>
    <cellStyle name="Итог 3 6" xfId="966"/>
    <cellStyle name="Итог 3 7" xfId="967"/>
    <cellStyle name="Итог 4 2" xfId="968"/>
    <cellStyle name="Итог 4 3" xfId="969"/>
    <cellStyle name="Итог 4 4" xfId="970"/>
    <cellStyle name="Итог 4 5" xfId="971"/>
    <cellStyle name="Итог 4 6" xfId="972"/>
    <cellStyle name="Итог 4 7" xfId="973"/>
    <cellStyle name="Итог 5 2" xfId="974"/>
    <cellStyle name="Итог 5 3" xfId="975"/>
    <cellStyle name="Итог 5 4" xfId="976"/>
    <cellStyle name="Итог 5 5" xfId="977"/>
    <cellStyle name="Итог 5 6" xfId="978"/>
    <cellStyle name="Итог 5 7" xfId="979"/>
    <cellStyle name="Итог 6 2" xfId="980"/>
    <cellStyle name="Итог 6 3" xfId="981"/>
    <cellStyle name="Итог 6 4" xfId="982"/>
    <cellStyle name="Итог 6 5" xfId="983"/>
    <cellStyle name="Итог 6 6" xfId="984"/>
    <cellStyle name="Итог 6 7" xfId="985"/>
    <cellStyle name="Контрольная ячейка 2 2" xfId="986"/>
    <cellStyle name="Контрольная ячейка 2 3" xfId="987"/>
    <cellStyle name="Контрольная ячейка 2 4" xfId="988"/>
    <cellStyle name="Контрольная ячейка 2 5" xfId="989"/>
    <cellStyle name="Контрольная ячейка 2 6" xfId="990"/>
    <cellStyle name="Контрольная ячейка 2 7" xfId="991"/>
    <cellStyle name="Контрольная ячейка 3 2" xfId="992"/>
    <cellStyle name="Контрольная ячейка 3 3" xfId="993"/>
    <cellStyle name="Контрольная ячейка 3 4" xfId="994"/>
    <cellStyle name="Контрольная ячейка 3 5" xfId="995"/>
    <cellStyle name="Контрольная ячейка 3 6" xfId="996"/>
    <cellStyle name="Контрольная ячейка 3 7" xfId="997"/>
    <cellStyle name="Контрольная ячейка 4 2" xfId="998"/>
    <cellStyle name="Контрольная ячейка 4 3" xfId="999"/>
    <cellStyle name="Контрольная ячейка 4 4" xfId="1000"/>
    <cellStyle name="Контрольная ячейка 4 5" xfId="1001"/>
    <cellStyle name="Контрольная ячейка 4 6" xfId="1002"/>
    <cellStyle name="Контрольная ячейка 4 7" xfId="1003"/>
    <cellStyle name="Контрольная ячейка 5 2" xfId="1004"/>
    <cellStyle name="Контрольная ячейка 5 3" xfId="1005"/>
    <cellStyle name="Контрольная ячейка 5 4" xfId="1006"/>
    <cellStyle name="Контрольная ячейка 5 5" xfId="1007"/>
    <cellStyle name="Контрольная ячейка 5 6" xfId="1008"/>
    <cellStyle name="Контрольная ячейка 5 7" xfId="1009"/>
    <cellStyle name="Контрольная ячейка 6 2" xfId="1010"/>
    <cellStyle name="Контрольная ячейка 6 3" xfId="1011"/>
    <cellStyle name="Контрольная ячейка 6 4" xfId="1012"/>
    <cellStyle name="Контрольная ячейка 6 5" xfId="1013"/>
    <cellStyle name="Контрольная ячейка 6 6" xfId="1014"/>
    <cellStyle name="Контрольная ячейка 6 7" xfId="1015"/>
    <cellStyle name="Мой заголовок" xfId="1016"/>
    <cellStyle name="Мой заголовок листа" xfId="1017"/>
    <cellStyle name="Мой заголовок листа 10" xfId="1018"/>
    <cellStyle name="Мой заголовок листа 11" xfId="1019"/>
    <cellStyle name="Мой заголовок листа 12" xfId="1020"/>
    <cellStyle name="Мой заголовок листа 13" xfId="1021"/>
    <cellStyle name="Мой заголовок листа 14" xfId="1022"/>
    <cellStyle name="Мой заголовок листа 15" xfId="1023"/>
    <cellStyle name="Мой заголовок листа 16" xfId="1024"/>
    <cellStyle name="Мой заголовок листа 17" xfId="1025"/>
    <cellStyle name="Мой заголовок листа 18" xfId="1026"/>
    <cellStyle name="Мой заголовок листа 2" xfId="1027"/>
    <cellStyle name="Мой заголовок листа 3" xfId="1028"/>
    <cellStyle name="Мой заголовок листа 4" xfId="1029"/>
    <cellStyle name="Мой заголовок листа 5" xfId="1030"/>
    <cellStyle name="Мой заголовок листа 6" xfId="1031"/>
    <cellStyle name="Мой заголовок листа 7" xfId="1032"/>
    <cellStyle name="Мой заголовок листа 8" xfId="1033"/>
    <cellStyle name="Мой заголовок листа 9" xfId="1034"/>
    <cellStyle name="Мои наименования показателей" xfId="1035"/>
    <cellStyle name="Мои наименования показателей 2" xfId="1036"/>
    <cellStyle name="Мои наименования показателей 3" xfId="1037"/>
    <cellStyle name="Название 2 2" xfId="1038"/>
    <cellStyle name="Название 2 3" xfId="1039"/>
    <cellStyle name="Название 2 4" xfId="1040"/>
    <cellStyle name="Название 2 5" xfId="1041"/>
    <cellStyle name="Название 2 6" xfId="1042"/>
    <cellStyle name="Название 2 7" xfId="1043"/>
    <cellStyle name="Название 3 2" xfId="1044"/>
    <cellStyle name="Название 3 3" xfId="1045"/>
    <cellStyle name="Название 3 4" xfId="1046"/>
    <cellStyle name="Название 3 5" xfId="1047"/>
    <cellStyle name="Название 3 6" xfId="1048"/>
    <cellStyle name="Название 3 7" xfId="1049"/>
    <cellStyle name="Название 4 2" xfId="1050"/>
    <cellStyle name="Название 4 3" xfId="1051"/>
    <cellStyle name="Название 4 4" xfId="1052"/>
    <cellStyle name="Название 4 5" xfId="1053"/>
    <cellStyle name="Название 4 6" xfId="1054"/>
    <cellStyle name="Название 4 7" xfId="1055"/>
    <cellStyle name="Название 5 2" xfId="1056"/>
    <cellStyle name="Название 5 3" xfId="1057"/>
    <cellStyle name="Название 5 4" xfId="1058"/>
    <cellStyle name="Название 5 5" xfId="1059"/>
    <cellStyle name="Название 5 6" xfId="1060"/>
    <cellStyle name="Название 5 7" xfId="1061"/>
    <cellStyle name="Название 6 2" xfId="1062"/>
    <cellStyle name="Название 6 3" xfId="1063"/>
    <cellStyle name="Название 6 4" xfId="1064"/>
    <cellStyle name="Название 6 5" xfId="1065"/>
    <cellStyle name="Название 6 6" xfId="1066"/>
    <cellStyle name="Название 6 7" xfId="1067"/>
    <cellStyle name="Нейтральный 2 2" xfId="1068"/>
    <cellStyle name="Нейтральный 2 3" xfId="1069"/>
    <cellStyle name="Нейтральный 2 4" xfId="1070"/>
    <cellStyle name="Нейтральный 2 5" xfId="1071"/>
    <cellStyle name="Нейтральный 2 6" xfId="1072"/>
    <cellStyle name="Нейтральный 2 7" xfId="1073"/>
    <cellStyle name="Нейтральный 3 2" xfId="1074"/>
    <cellStyle name="Нейтральный 3 3" xfId="1075"/>
    <cellStyle name="Нейтральный 3 4" xfId="1076"/>
    <cellStyle name="Нейтральный 3 5" xfId="1077"/>
    <cellStyle name="Нейтральный 3 6" xfId="1078"/>
    <cellStyle name="Нейтральный 3 7" xfId="1079"/>
    <cellStyle name="Нейтральный 4 2" xfId="1080"/>
    <cellStyle name="Нейтральный 4 3" xfId="1081"/>
    <cellStyle name="Нейтральный 4 4" xfId="1082"/>
    <cellStyle name="Нейтральный 4 5" xfId="1083"/>
    <cellStyle name="Нейтральный 4 6" xfId="1084"/>
    <cellStyle name="Нейтральный 4 7" xfId="1085"/>
    <cellStyle name="Нейтральный 5 2" xfId="1086"/>
    <cellStyle name="Нейтральный 5 3" xfId="1087"/>
    <cellStyle name="Нейтральный 5 4" xfId="1088"/>
    <cellStyle name="Нейтральный 5 5" xfId="1089"/>
    <cellStyle name="Нейтральный 5 6" xfId="1090"/>
    <cellStyle name="Нейтральный 5 7" xfId="1091"/>
    <cellStyle name="Нейтральный 6 2" xfId="1092"/>
    <cellStyle name="Нейтральный 6 3" xfId="1093"/>
    <cellStyle name="Нейтральный 6 4" xfId="1094"/>
    <cellStyle name="Нейтральный 6 5" xfId="1095"/>
    <cellStyle name="Нейтральный 6 6" xfId="1096"/>
    <cellStyle name="Нейтральный 6 7" xfId="1097"/>
    <cellStyle name="Обычный" xfId="0" builtinId="0"/>
    <cellStyle name="Обычный 10" xfId="1098"/>
    <cellStyle name="Обычный 11 2" xfId="1099"/>
    <cellStyle name="Обычный 11 3" xfId="1100"/>
    <cellStyle name="Обычный 12" xfId="1101"/>
    <cellStyle name="Обычный 13" xfId="1102"/>
    <cellStyle name="Обычный 14" xfId="1103"/>
    <cellStyle name="Обычный 15 2" xfId="1104"/>
    <cellStyle name="Обычный 15 3" xfId="1105"/>
    <cellStyle name="Обычный 15 4" xfId="1106"/>
    <cellStyle name="Обычный 15 5" xfId="1107"/>
    <cellStyle name="Обычный 15 6" xfId="1108"/>
    <cellStyle name="Обычный 15 7" xfId="1109"/>
    <cellStyle name="Обычный 19" xfId="1110"/>
    <cellStyle name="Обычный 2 10" xfId="1111"/>
    <cellStyle name="Обычный 2 11" xfId="1112"/>
    <cellStyle name="Обычный 2 12" xfId="1113"/>
    <cellStyle name="Обычный 2 13" xfId="1114"/>
    <cellStyle name="Обычный 2 14" xfId="1115"/>
    <cellStyle name="Обычный 2 15" xfId="1116"/>
    <cellStyle name="Обычный 2 16" xfId="1117"/>
    <cellStyle name="Обычный 2 17" xfId="1118"/>
    <cellStyle name="Обычный 2 18" xfId="1119"/>
    <cellStyle name="Обычный 2 2" xfId="1120"/>
    <cellStyle name="Обычный 2 2 2" xfId="1121"/>
    <cellStyle name="Обычный 2 2 3" xfId="1122"/>
    <cellStyle name="Обычный 2 2 4" xfId="1123"/>
    <cellStyle name="Обычный 2 3" xfId="1124"/>
    <cellStyle name="Обычный 2 4" xfId="1125"/>
    <cellStyle name="Обычный 2 5" xfId="1126"/>
    <cellStyle name="Обычный 2 6" xfId="1127"/>
    <cellStyle name="Обычный 2 7" xfId="1128"/>
    <cellStyle name="Обычный 2 8" xfId="1129"/>
    <cellStyle name="Обычный 2 9" xfId="1130"/>
    <cellStyle name="Обычный 22" xfId="1131"/>
    <cellStyle name="Обычный 23" xfId="1132"/>
    <cellStyle name="Обычный 24" xfId="1133"/>
    <cellStyle name="Обычный 25" xfId="1134"/>
    <cellStyle name="Обычный 26" xfId="1135"/>
    <cellStyle name="Обычный 3" xfId="1136"/>
    <cellStyle name="Обычный 3 2" xfId="1137"/>
    <cellStyle name="Обычный 30" xfId="1138"/>
    <cellStyle name="Обычный 34" xfId="1139"/>
    <cellStyle name="Обычный 36" xfId="1140"/>
    <cellStyle name="Обычный 37" xfId="1141"/>
    <cellStyle name="Обычный 39" xfId="1142"/>
    <cellStyle name="Обычный 4" xfId="1143"/>
    <cellStyle name="Обычный 40" xfId="1144"/>
    <cellStyle name="Обычный 49" xfId="1145"/>
    <cellStyle name="Обычный 5" xfId="1146"/>
    <cellStyle name="Обычный 50" xfId="1147"/>
    <cellStyle name="Обычный 51" xfId="1148"/>
    <cellStyle name="Обычный 52" xfId="1149"/>
    <cellStyle name="Обычный 53" xfId="1150"/>
    <cellStyle name="Обычный 54" xfId="1151"/>
    <cellStyle name="Обычный 55" xfId="1152"/>
    <cellStyle name="Обычный 56" xfId="1153"/>
    <cellStyle name="Обычный 57" xfId="1154"/>
    <cellStyle name="Обычный 58" xfId="1155"/>
    <cellStyle name="Обычный 59" xfId="1156"/>
    <cellStyle name="Обычный 6" xfId="1157"/>
    <cellStyle name="Обычный 60" xfId="1158"/>
    <cellStyle name="Обычный 66" xfId="1159"/>
    <cellStyle name="Обычный 69" xfId="1160"/>
    <cellStyle name="Обычный 7" xfId="1161"/>
    <cellStyle name="Обычный 71" xfId="1162"/>
    <cellStyle name="Обычный 76" xfId="1163"/>
    <cellStyle name="Обычный 77" xfId="1164"/>
    <cellStyle name="Обычный 8" xfId="1165"/>
    <cellStyle name="Обычный 80" xfId="1166"/>
    <cellStyle name="Обычный 82" xfId="1167"/>
    <cellStyle name="Обычный 83" xfId="1168"/>
    <cellStyle name="Обычный 84" xfId="1169"/>
    <cellStyle name="Обычный 85" xfId="1170"/>
    <cellStyle name="Обычный 88" xfId="1171"/>
    <cellStyle name="Обычный 9 2" xfId="1172"/>
    <cellStyle name="Обычный 9 3" xfId="1173"/>
    <cellStyle name="Обычный 9 4" xfId="1174"/>
    <cellStyle name="Обычный 90" xfId="1175"/>
    <cellStyle name="Обычный 91" xfId="1176"/>
    <cellStyle name="Обычный 95" xfId="1177"/>
    <cellStyle name="Обычный 97" xfId="1178"/>
    <cellStyle name="Обычный_ПП" xfId="2"/>
    <cellStyle name="Обычный_Свод_0" xfId="1"/>
    <cellStyle name="Плохой 2 2" xfId="1179"/>
    <cellStyle name="Плохой 2 3" xfId="1180"/>
    <cellStyle name="Плохой 2 4" xfId="1181"/>
    <cellStyle name="Плохой 2 5" xfId="1182"/>
    <cellStyle name="Плохой 2 6" xfId="1183"/>
    <cellStyle name="Плохой 2 7" xfId="1184"/>
    <cellStyle name="Плохой 3 2" xfId="1185"/>
    <cellStyle name="Плохой 3 3" xfId="1186"/>
    <cellStyle name="Плохой 3 4" xfId="1187"/>
    <cellStyle name="Плохой 3 5" xfId="1188"/>
    <cellStyle name="Плохой 3 6" xfId="1189"/>
    <cellStyle name="Плохой 3 7" xfId="1190"/>
    <cellStyle name="Плохой 4 2" xfId="1191"/>
    <cellStyle name="Плохой 4 3" xfId="1192"/>
    <cellStyle name="Плохой 4 4" xfId="1193"/>
    <cellStyle name="Плохой 4 5" xfId="1194"/>
    <cellStyle name="Плохой 4 6" xfId="1195"/>
    <cellStyle name="Плохой 4 7" xfId="1196"/>
    <cellStyle name="Плохой 5 2" xfId="1197"/>
    <cellStyle name="Плохой 5 3" xfId="1198"/>
    <cellStyle name="Плохой 5 4" xfId="1199"/>
    <cellStyle name="Плохой 5 5" xfId="1200"/>
    <cellStyle name="Плохой 5 6" xfId="1201"/>
    <cellStyle name="Плохой 5 7" xfId="1202"/>
    <cellStyle name="Плохой 6 2" xfId="1203"/>
    <cellStyle name="Плохой 6 3" xfId="1204"/>
    <cellStyle name="Плохой 6 4" xfId="1205"/>
    <cellStyle name="Плохой 6 5" xfId="1206"/>
    <cellStyle name="Плохой 6 6" xfId="1207"/>
    <cellStyle name="Плохой 6 7" xfId="1208"/>
    <cellStyle name="Пояснение 2 2" xfId="1209"/>
    <cellStyle name="Пояснение 2 3" xfId="1210"/>
    <cellStyle name="Пояснение 2 4" xfId="1211"/>
    <cellStyle name="Пояснение 2 5" xfId="1212"/>
    <cellStyle name="Пояснение 2 6" xfId="1213"/>
    <cellStyle name="Пояснение 2 7" xfId="1214"/>
    <cellStyle name="Пояснение 3 2" xfId="1215"/>
    <cellStyle name="Пояснение 3 3" xfId="1216"/>
    <cellStyle name="Пояснение 3 4" xfId="1217"/>
    <cellStyle name="Пояснение 3 5" xfId="1218"/>
    <cellStyle name="Пояснение 3 6" xfId="1219"/>
    <cellStyle name="Пояснение 3 7" xfId="1220"/>
    <cellStyle name="Пояснение 4 2" xfId="1221"/>
    <cellStyle name="Пояснение 4 3" xfId="1222"/>
    <cellStyle name="Пояснение 4 4" xfId="1223"/>
    <cellStyle name="Пояснение 4 5" xfId="1224"/>
    <cellStyle name="Пояснение 4 6" xfId="1225"/>
    <cellStyle name="Пояснение 4 7" xfId="1226"/>
    <cellStyle name="Пояснение 5 2" xfId="1227"/>
    <cellStyle name="Пояснение 5 3" xfId="1228"/>
    <cellStyle name="Пояснение 5 4" xfId="1229"/>
    <cellStyle name="Пояснение 5 5" xfId="1230"/>
    <cellStyle name="Пояснение 5 6" xfId="1231"/>
    <cellStyle name="Пояснение 5 7" xfId="1232"/>
    <cellStyle name="Пояснение 6 2" xfId="1233"/>
    <cellStyle name="Пояснение 6 3" xfId="1234"/>
    <cellStyle name="Пояснение 6 4" xfId="1235"/>
    <cellStyle name="Пояснение 6 5" xfId="1236"/>
    <cellStyle name="Пояснение 6 6" xfId="1237"/>
    <cellStyle name="Пояснение 6 7" xfId="1238"/>
    <cellStyle name="Примечание 2 2" xfId="1239"/>
    <cellStyle name="Примечание 2 3" xfId="1240"/>
    <cellStyle name="Примечание 2 4" xfId="1241"/>
    <cellStyle name="Примечание 2 5" xfId="1242"/>
    <cellStyle name="Примечание 2 6" xfId="1243"/>
    <cellStyle name="Примечание 2 7" xfId="1244"/>
    <cellStyle name="Примечание 3 2" xfId="1245"/>
    <cellStyle name="Примечание 3 3" xfId="1246"/>
    <cellStyle name="Примечание 3 4" xfId="1247"/>
    <cellStyle name="Примечание 3 5" xfId="1248"/>
    <cellStyle name="Примечание 3 6" xfId="1249"/>
    <cellStyle name="Примечание 3 7" xfId="1250"/>
    <cellStyle name="Примечание 4 2" xfId="1251"/>
    <cellStyle name="Примечание 4 3" xfId="1252"/>
    <cellStyle name="Примечание 4 4" xfId="1253"/>
    <cellStyle name="Примечание 4 5" xfId="1254"/>
    <cellStyle name="Примечание 4 6" xfId="1255"/>
    <cellStyle name="Примечание 4 7" xfId="1256"/>
    <cellStyle name="Примечание 5 2" xfId="1257"/>
    <cellStyle name="Примечание 5 3" xfId="1258"/>
    <cellStyle name="Примечание 5 4" xfId="1259"/>
    <cellStyle name="Примечание 5 5" xfId="1260"/>
    <cellStyle name="Примечание 5 6" xfId="1261"/>
    <cellStyle name="Примечание 5 7" xfId="1262"/>
    <cellStyle name="Примечание 6 2" xfId="1263"/>
    <cellStyle name="Примечание 6 3" xfId="1264"/>
    <cellStyle name="Примечание 6 4" xfId="1265"/>
    <cellStyle name="Примечание 6 5" xfId="1266"/>
    <cellStyle name="Примечание 6 6" xfId="1267"/>
    <cellStyle name="Примечание 6 7" xfId="1268"/>
    <cellStyle name="Процентный 23" xfId="1269"/>
    <cellStyle name="Процентный 24" xfId="1270"/>
    <cellStyle name="Связанная ячейка 2 2" xfId="1271"/>
    <cellStyle name="Связанная ячейка 2 3" xfId="1272"/>
    <cellStyle name="Связанная ячейка 2 4" xfId="1273"/>
    <cellStyle name="Связанная ячейка 2 5" xfId="1274"/>
    <cellStyle name="Связанная ячейка 2 6" xfId="1275"/>
    <cellStyle name="Связанная ячейка 2 7" xfId="1276"/>
    <cellStyle name="Связанная ячейка 3 2" xfId="1277"/>
    <cellStyle name="Связанная ячейка 3 3" xfId="1278"/>
    <cellStyle name="Связанная ячейка 3 4" xfId="1279"/>
    <cellStyle name="Связанная ячейка 3 5" xfId="1280"/>
    <cellStyle name="Связанная ячейка 3 6" xfId="1281"/>
    <cellStyle name="Связанная ячейка 3 7" xfId="1282"/>
    <cellStyle name="Связанная ячейка 4 2" xfId="1283"/>
    <cellStyle name="Связанная ячейка 4 3" xfId="1284"/>
    <cellStyle name="Связанная ячейка 4 4" xfId="1285"/>
    <cellStyle name="Связанная ячейка 4 5" xfId="1286"/>
    <cellStyle name="Связанная ячейка 4 6" xfId="1287"/>
    <cellStyle name="Связанная ячейка 4 7" xfId="1288"/>
    <cellStyle name="Связанная ячейка 5 2" xfId="1289"/>
    <cellStyle name="Связанная ячейка 5 3" xfId="1290"/>
    <cellStyle name="Связанная ячейка 5 4" xfId="1291"/>
    <cellStyle name="Связанная ячейка 5 5" xfId="1292"/>
    <cellStyle name="Связанная ячейка 5 6" xfId="1293"/>
    <cellStyle name="Связанная ячейка 5 7" xfId="1294"/>
    <cellStyle name="Связанная ячейка 6 2" xfId="1295"/>
    <cellStyle name="Связанная ячейка 6 3" xfId="1296"/>
    <cellStyle name="Связанная ячейка 6 4" xfId="1297"/>
    <cellStyle name="Связанная ячейка 6 5" xfId="1298"/>
    <cellStyle name="Связанная ячейка 6 6" xfId="1299"/>
    <cellStyle name="Связанная ячейка 6 7" xfId="1300"/>
    <cellStyle name="Стиль 1" xfId="1301"/>
    <cellStyle name="Стиль 1 10" xfId="1302"/>
    <cellStyle name="Стиль 1 11" xfId="1303"/>
    <cellStyle name="Стиль 1 12" xfId="1304"/>
    <cellStyle name="Стиль 1 13" xfId="1305"/>
    <cellStyle name="Стиль 1 14" xfId="1306"/>
    <cellStyle name="Стиль 1 15" xfId="1307"/>
    <cellStyle name="Стиль 1 16" xfId="1308"/>
    <cellStyle name="Стиль 1 17" xfId="1309"/>
    <cellStyle name="Стиль 1 18" xfId="1310"/>
    <cellStyle name="Стиль 1 19" xfId="1311"/>
    <cellStyle name="Стиль 1 2" xfId="1312"/>
    <cellStyle name="Стиль 1 20" xfId="1313"/>
    <cellStyle name="Стиль 1 21" xfId="1314"/>
    <cellStyle name="Стиль 1 22" xfId="1315"/>
    <cellStyle name="Стиль 1 23" xfId="1316"/>
    <cellStyle name="Стиль 1 24" xfId="1317"/>
    <cellStyle name="Стиль 1 25" xfId="1318"/>
    <cellStyle name="Стиль 1 26" xfId="1319"/>
    <cellStyle name="Стиль 1 27" xfId="1320"/>
    <cellStyle name="Стиль 1 28" xfId="1321"/>
    <cellStyle name="Стиль 1 29" xfId="1322"/>
    <cellStyle name="Стиль 1 3" xfId="1323"/>
    <cellStyle name="Стиль 1 30" xfId="1324"/>
    <cellStyle name="Стиль 1 31" xfId="1325"/>
    <cellStyle name="Стиль 1 4" xfId="1326"/>
    <cellStyle name="Стиль 1 5" xfId="1327"/>
    <cellStyle name="Стиль 1 6" xfId="1328"/>
    <cellStyle name="Стиль 1 7" xfId="1329"/>
    <cellStyle name="Стиль 1 8" xfId="1330"/>
    <cellStyle name="Стиль 1 9" xfId="1331"/>
    <cellStyle name="Текст предупреждения 2 2" xfId="1332"/>
    <cellStyle name="Текст предупреждения 2 3" xfId="1333"/>
    <cellStyle name="Текст предупреждения 2 4" xfId="1334"/>
    <cellStyle name="Текст предупреждения 2 5" xfId="1335"/>
    <cellStyle name="Текст предупреждения 2 6" xfId="1336"/>
    <cellStyle name="Текст предупреждения 2 7" xfId="1337"/>
    <cellStyle name="Текст предупреждения 3 2" xfId="1338"/>
    <cellStyle name="Текст предупреждения 3 3" xfId="1339"/>
    <cellStyle name="Текст предупреждения 3 4" xfId="1340"/>
    <cellStyle name="Текст предупреждения 3 5" xfId="1341"/>
    <cellStyle name="Текст предупреждения 3 6" xfId="1342"/>
    <cellStyle name="Текст предупреждения 3 7" xfId="1343"/>
    <cellStyle name="Текст предупреждения 4 2" xfId="1344"/>
    <cellStyle name="Текст предупреждения 4 3" xfId="1345"/>
    <cellStyle name="Текст предупреждения 4 4" xfId="1346"/>
    <cellStyle name="Текст предупреждения 4 5" xfId="1347"/>
    <cellStyle name="Текст предупреждения 4 6" xfId="1348"/>
    <cellStyle name="Текст предупреждения 4 7" xfId="1349"/>
    <cellStyle name="Текст предупреждения 5 2" xfId="1350"/>
    <cellStyle name="Текст предупреждения 5 3" xfId="1351"/>
    <cellStyle name="Текст предупреждения 5 4" xfId="1352"/>
    <cellStyle name="Текст предупреждения 5 5" xfId="1353"/>
    <cellStyle name="Текст предупреждения 5 6" xfId="1354"/>
    <cellStyle name="Текст предупреждения 5 7" xfId="1355"/>
    <cellStyle name="Текст предупреждения 6 2" xfId="1356"/>
    <cellStyle name="Текст предупреждения 6 3" xfId="1357"/>
    <cellStyle name="Текст предупреждения 6 4" xfId="1358"/>
    <cellStyle name="Текст предупреждения 6 5" xfId="1359"/>
    <cellStyle name="Текст предупреждения 6 6" xfId="1360"/>
    <cellStyle name="Текст предупреждения 6 7" xfId="1361"/>
    <cellStyle name="Текстовый" xfId="1362"/>
    <cellStyle name="Тысячи [0]_3Com" xfId="1363"/>
    <cellStyle name="Тысячи_3Com" xfId="1364"/>
    <cellStyle name="Финансовый 2 2" xfId="1365"/>
    <cellStyle name="Финансовый 2 3" xfId="1366"/>
    <cellStyle name="Финансовый 2 4" xfId="1367"/>
    <cellStyle name="Финансовый 2 5" xfId="1368"/>
    <cellStyle name="Финансовый 2 6" xfId="1369"/>
    <cellStyle name="Финансовый 2 7" xfId="1370"/>
    <cellStyle name="Финансовый 4" xfId="1371"/>
    <cellStyle name="Финансовый 4 10" xfId="1372"/>
    <cellStyle name="Финансовый 4 11" xfId="1373"/>
    <cellStyle name="Финансовый 4 12" xfId="1374"/>
    <cellStyle name="Финансовый 4 13" xfId="1375"/>
    <cellStyle name="Финансовый 4 14" xfId="1376"/>
    <cellStyle name="Финансовый 4 15" xfId="1377"/>
    <cellStyle name="Финансовый 4 16" xfId="1378"/>
    <cellStyle name="Финансовый 4 17" xfId="1379"/>
    <cellStyle name="Финансовый 4 18" xfId="1380"/>
    <cellStyle name="Финансовый 4 18 2" xfId="1381"/>
    <cellStyle name="Финансовый 4 18 2 2" xfId="1382"/>
    <cellStyle name="Финансовый 4 18 2 3" xfId="1383"/>
    <cellStyle name="Финансовый 4 18 2 4" xfId="1384"/>
    <cellStyle name="Финансовый 4 18 2 5" xfId="1385"/>
    <cellStyle name="Финансовый 4 18 2 6" xfId="1386"/>
    <cellStyle name="Финансовый 4 18 3" xfId="1387"/>
    <cellStyle name="Финансовый 4 18 3 2" xfId="1388"/>
    <cellStyle name="Финансовый 4 18 3 3" xfId="1389"/>
    <cellStyle name="Финансовый 4 18 3 4" xfId="1390"/>
    <cellStyle name="Финансовый 4 18 3 5" xfId="1391"/>
    <cellStyle name="Финансовый 4 18 3 6" xfId="1392"/>
    <cellStyle name="Финансовый 4 18 4" xfId="1393"/>
    <cellStyle name="Финансовый 4 18 4 2" xfId="1394"/>
    <cellStyle name="Финансовый 4 18 4 3" xfId="1395"/>
    <cellStyle name="Финансовый 4 18 4 4" xfId="1396"/>
    <cellStyle name="Финансовый 4 18 4 5" xfId="1397"/>
    <cellStyle name="Финансовый 4 18 4 6" xfId="1398"/>
    <cellStyle name="Финансовый 4 18 5" xfId="1399"/>
    <cellStyle name="Финансовый 4 18 5 2" xfId="1400"/>
    <cellStyle name="Финансовый 4 18 5 3" xfId="1401"/>
    <cellStyle name="Финансовый 4 18 5 4" xfId="1402"/>
    <cellStyle name="Финансовый 4 18 5 5" xfId="1403"/>
    <cellStyle name="Финансовый 4 18 5 6" xfId="1404"/>
    <cellStyle name="Финансовый 4 18 6" xfId="1405"/>
    <cellStyle name="Финансовый 4 18 6 2" xfId="1406"/>
    <cellStyle name="Финансовый 4 18 6 3" xfId="1407"/>
    <cellStyle name="Финансовый 4 18 6 4" xfId="1408"/>
    <cellStyle name="Финансовый 4 18 6 5" xfId="1409"/>
    <cellStyle name="Финансовый 4 18 6 6" xfId="1410"/>
    <cellStyle name="Финансовый 4 18 7" xfId="1411"/>
    <cellStyle name="Финансовый 4 18 7 2" xfId="1412"/>
    <cellStyle name="Финансовый 4 18 7 3" xfId="1413"/>
    <cellStyle name="Финансовый 4 18 7 4" xfId="1414"/>
    <cellStyle name="Финансовый 4 18 7 5" xfId="1415"/>
    <cellStyle name="Финансовый 4 18 7 6" xfId="1416"/>
    <cellStyle name="Финансовый 4 19" xfId="1417"/>
    <cellStyle name="Финансовый 4 19 2" xfId="1418"/>
    <cellStyle name="Финансовый 4 19 2 2" xfId="1419"/>
    <cellStyle name="Финансовый 4 19 2 3" xfId="1420"/>
    <cellStyle name="Финансовый 4 19 2 4" xfId="1421"/>
    <cellStyle name="Финансовый 4 19 2 5" xfId="1422"/>
    <cellStyle name="Финансовый 4 19 2 6" xfId="1423"/>
    <cellStyle name="Финансовый 4 19 3" xfId="1424"/>
    <cellStyle name="Финансовый 4 19 3 2" xfId="1425"/>
    <cellStyle name="Финансовый 4 19 3 3" xfId="1426"/>
    <cellStyle name="Финансовый 4 19 3 4" xfId="1427"/>
    <cellStyle name="Финансовый 4 19 3 5" xfId="1428"/>
    <cellStyle name="Финансовый 4 19 3 6" xfId="1429"/>
    <cellStyle name="Финансовый 4 19 4" xfId="1430"/>
    <cellStyle name="Финансовый 4 19 4 2" xfId="1431"/>
    <cellStyle name="Финансовый 4 19 4 3" xfId="1432"/>
    <cellStyle name="Финансовый 4 19 4 4" xfId="1433"/>
    <cellStyle name="Финансовый 4 19 4 5" xfId="1434"/>
    <cellStyle name="Финансовый 4 19 4 6" xfId="1435"/>
    <cellStyle name="Финансовый 4 19 5" xfId="1436"/>
    <cellStyle name="Финансовый 4 19 5 2" xfId="1437"/>
    <cellStyle name="Финансовый 4 19 5 3" xfId="1438"/>
    <cellStyle name="Финансовый 4 19 5 4" xfId="1439"/>
    <cellStyle name="Финансовый 4 19 5 5" xfId="1440"/>
    <cellStyle name="Финансовый 4 19 5 6" xfId="1441"/>
    <cellStyle name="Финансовый 4 19 6" xfId="1442"/>
    <cellStyle name="Финансовый 4 19 6 2" xfId="1443"/>
    <cellStyle name="Финансовый 4 19 6 3" xfId="1444"/>
    <cellStyle name="Финансовый 4 19 6 4" xfId="1445"/>
    <cellStyle name="Финансовый 4 19 6 5" xfId="1446"/>
    <cellStyle name="Финансовый 4 19 6 6" xfId="1447"/>
    <cellStyle name="Финансовый 4 2" xfId="1448"/>
    <cellStyle name="Финансовый 4 2 2" xfId="1449"/>
    <cellStyle name="Финансовый 4 2 2 2" xfId="1450"/>
    <cellStyle name="Финансовый 4 2 2 3" xfId="1451"/>
    <cellStyle name="Финансовый 4 2 2 3 2" xfId="1452"/>
    <cellStyle name="Финансовый 4 2 2 3 3" xfId="1453"/>
    <cellStyle name="Финансовый 4 2 2 3 4" xfId="1454"/>
    <cellStyle name="Финансовый 4 2 2 3 5" xfId="1455"/>
    <cellStyle name="Финансовый 4 2 2 3 6" xfId="1456"/>
    <cellStyle name="Финансовый 4 2 2 4" xfId="1457"/>
    <cellStyle name="Финансовый 4 2 2 4 2" xfId="1458"/>
    <cellStyle name="Финансовый 4 2 2 4 3" xfId="1459"/>
    <cellStyle name="Финансовый 4 2 2 4 4" xfId="1460"/>
    <cellStyle name="Финансовый 4 2 2 4 5" xfId="1461"/>
    <cellStyle name="Финансовый 4 2 2 4 6" xfId="1462"/>
    <cellStyle name="Финансовый 4 2 2 5" xfId="1463"/>
    <cellStyle name="Финансовый 4 2 2 5 2" xfId="1464"/>
    <cellStyle name="Финансовый 4 2 2 5 3" xfId="1465"/>
    <cellStyle name="Финансовый 4 2 2 5 4" xfId="1466"/>
    <cellStyle name="Финансовый 4 2 2 5 5" xfId="1467"/>
    <cellStyle name="Финансовый 4 2 2 5 6" xfId="1468"/>
    <cellStyle name="Финансовый 4 2 2 6" xfId="1469"/>
    <cellStyle name="Финансовый 4 2 2 6 2" xfId="1470"/>
    <cellStyle name="Финансовый 4 2 2 6 3" xfId="1471"/>
    <cellStyle name="Финансовый 4 2 2 6 4" xfId="1472"/>
    <cellStyle name="Финансовый 4 2 2 6 5" xfId="1473"/>
    <cellStyle name="Финансовый 4 2 2 6 6" xfId="1474"/>
    <cellStyle name="Финансовый 4 2 2 7" xfId="1475"/>
    <cellStyle name="Финансовый 4 2 2 7 2" xfId="1476"/>
    <cellStyle name="Финансовый 4 2 2 7 3" xfId="1477"/>
    <cellStyle name="Финансовый 4 2 2 7 4" xfId="1478"/>
    <cellStyle name="Финансовый 4 2 2 7 5" xfId="1479"/>
    <cellStyle name="Финансовый 4 2 2 7 6" xfId="1480"/>
    <cellStyle name="Финансовый 4 2 3" xfId="1481"/>
    <cellStyle name="Финансовый 4 2 4" xfId="1482"/>
    <cellStyle name="Финансовый 4 2 5" xfId="1483"/>
    <cellStyle name="Финансовый 4 2 5 2" xfId="1484"/>
    <cellStyle name="Финансовый 4 2 5 3" xfId="1485"/>
    <cellStyle name="Финансовый 4 2 5 4" xfId="1486"/>
    <cellStyle name="Финансовый 4 2 5 5" xfId="1487"/>
    <cellStyle name="Финансовый 4 2 5 6" xfId="1488"/>
    <cellStyle name="Финансовый 4 20" xfId="1489"/>
    <cellStyle name="Финансовый 4 20 2" xfId="1490"/>
    <cellStyle name="Финансовый 4 20 2 2" xfId="1491"/>
    <cellStyle name="Финансовый 4 20 2 3" xfId="1492"/>
    <cellStyle name="Финансовый 4 20 2 4" xfId="1493"/>
    <cellStyle name="Финансовый 4 20 2 5" xfId="1494"/>
    <cellStyle name="Финансовый 4 20 2 6" xfId="1495"/>
    <cellStyle name="Финансовый 4 20 3" xfId="1496"/>
    <cellStyle name="Финансовый 4 20 3 2" xfId="1497"/>
    <cellStyle name="Финансовый 4 20 3 3" xfId="1498"/>
    <cellStyle name="Финансовый 4 20 3 4" xfId="1499"/>
    <cellStyle name="Финансовый 4 20 3 5" xfId="1500"/>
    <cellStyle name="Финансовый 4 20 3 6" xfId="1501"/>
    <cellStyle name="Финансовый 4 20 4" xfId="1502"/>
    <cellStyle name="Финансовый 4 20 4 2" xfId="1503"/>
    <cellStyle name="Финансовый 4 20 4 3" xfId="1504"/>
    <cellStyle name="Финансовый 4 20 4 4" xfId="1505"/>
    <cellStyle name="Финансовый 4 20 4 5" xfId="1506"/>
    <cellStyle name="Финансовый 4 20 4 6" xfId="1507"/>
    <cellStyle name="Финансовый 4 20 5" xfId="1508"/>
    <cellStyle name="Финансовый 4 20 5 2" xfId="1509"/>
    <cellStyle name="Финансовый 4 20 5 3" xfId="1510"/>
    <cellStyle name="Финансовый 4 20 5 4" xfId="1511"/>
    <cellStyle name="Финансовый 4 20 5 5" xfId="1512"/>
    <cellStyle name="Финансовый 4 20 5 6" xfId="1513"/>
    <cellStyle name="Финансовый 4 20 6" xfId="1514"/>
    <cellStyle name="Финансовый 4 20 6 2" xfId="1515"/>
    <cellStyle name="Финансовый 4 20 6 3" xfId="1516"/>
    <cellStyle name="Финансовый 4 20 6 4" xfId="1517"/>
    <cellStyle name="Финансовый 4 20 6 5" xfId="1518"/>
    <cellStyle name="Финансовый 4 20 6 6" xfId="1519"/>
    <cellStyle name="Финансовый 4 21" xfId="1520"/>
    <cellStyle name="Финансовый 4 21 2" xfId="1521"/>
    <cellStyle name="Финансовый 4 21 2 2" xfId="1522"/>
    <cellStyle name="Финансовый 4 21 2 3" xfId="1523"/>
    <cellStyle name="Финансовый 4 21 2 4" xfId="1524"/>
    <cellStyle name="Финансовый 4 21 2 5" xfId="1525"/>
    <cellStyle name="Финансовый 4 21 2 6" xfId="1526"/>
    <cellStyle name="Финансовый 4 21 3" xfId="1527"/>
    <cellStyle name="Финансовый 4 21 3 2" xfId="1528"/>
    <cellStyle name="Финансовый 4 21 3 3" xfId="1529"/>
    <cellStyle name="Финансовый 4 21 3 4" xfId="1530"/>
    <cellStyle name="Финансовый 4 21 3 5" xfId="1531"/>
    <cellStyle name="Финансовый 4 21 3 6" xfId="1532"/>
    <cellStyle name="Финансовый 4 21 4" xfId="1533"/>
    <cellStyle name="Финансовый 4 21 4 2" xfId="1534"/>
    <cellStyle name="Финансовый 4 21 4 3" xfId="1535"/>
    <cellStyle name="Финансовый 4 21 4 4" xfId="1536"/>
    <cellStyle name="Финансовый 4 21 4 5" xfId="1537"/>
    <cellStyle name="Финансовый 4 21 4 6" xfId="1538"/>
    <cellStyle name="Финансовый 4 21 5" xfId="1539"/>
    <cellStyle name="Финансовый 4 21 5 2" xfId="1540"/>
    <cellStyle name="Финансовый 4 21 5 3" xfId="1541"/>
    <cellStyle name="Финансовый 4 21 5 4" xfId="1542"/>
    <cellStyle name="Финансовый 4 21 5 5" xfId="1543"/>
    <cellStyle name="Финансовый 4 21 5 6" xfId="1544"/>
    <cellStyle name="Финансовый 4 21 6" xfId="1545"/>
    <cellStyle name="Финансовый 4 21 6 2" xfId="1546"/>
    <cellStyle name="Финансовый 4 21 6 3" xfId="1547"/>
    <cellStyle name="Финансовый 4 21 6 4" xfId="1548"/>
    <cellStyle name="Финансовый 4 21 6 5" xfId="1549"/>
    <cellStyle name="Финансовый 4 21 6 6" xfId="1550"/>
    <cellStyle name="Финансовый 4 22" xfId="1551"/>
    <cellStyle name="Финансовый 4 22 2" xfId="1552"/>
    <cellStyle name="Финансовый 4 22 2 2" xfId="1553"/>
    <cellStyle name="Финансовый 4 22 2 3" xfId="1554"/>
    <cellStyle name="Финансовый 4 22 2 4" xfId="1555"/>
    <cellStyle name="Финансовый 4 22 2 5" xfId="1556"/>
    <cellStyle name="Финансовый 4 22 2 6" xfId="1557"/>
    <cellStyle name="Финансовый 4 22 3" xfId="1558"/>
    <cellStyle name="Финансовый 4 22 3 2" xfId="1559"/>
    <cellStyle name="Финансовый 4 22 3 3" xfId="1560"/>
    <cellStyle name="Финансовый 4 22 3 4" xfId="1561"/>
    <cellStyle name="Финансовый 4 22 3 5" xfId="1562"/>
    <cellStyle name="Финансовый 4 22 3 6" xfId="1563"/>
    <cellStyle name="Финансовый 4 22 4" xfId="1564"/>
    <cellStyle name="Финансовый 4 22 4 2" xfId="1565"/>
    <cellStyle name="Финансовый 4 22 4 3" xfId="1566"/>
    <cellStyle name="Финансовый 4 22 4 4" xfId="1567"/>
    <cellStyle name="Финансовый 4 22 4 5" xfId="1568"/>
    <cellStyle name="Финансовый 4 22 4 6" xfId="1569"/>
    <cellStyle name="Финансовый 4 22 5" xfId="1570"/>
    <cellStyle name="Финансовый 4 22 5 2" xfId="1571"/>
    <cellStyle name="Финансовый 4 22 5 3" xfId="1572"/>
    <cellStyle name="Финансовый 4 22 5 4" xfId="1573"/>
    <cellStyle name="Финансовый 4 22 5 5" xfId="1574"/>
    <cellStyle name="Финансовый 4 22 5 6" xfId="1575"/>
    <cellStyle name="Финансовый 4 22 6" xfId="1576"/>
    <cellStyle name="Финансовый 4 22 6 2" xfId="1577"/>
    <cellStyle name="Финансовый 4 22 6 3" xfId="1578"/>
    <cellStyle name="Финансовый 4 22 6 4" xfId="1579"/>
    <cellStyle name="Финансовый 4 22 6 5" xfId="1580"/>
    <cellStyle name="Финансовый 4 22 6 6" xfId="1581"/>
    <cellStyle name="Финансовый 4 23" xfId="1582"/>
    <cellStyle name="Финансовый 4 23 2" xfId="1583"/>
    <cellStyle name="Финансовый 4 23 3" xfId="1584"/>
    <cellStyle name="Финансовый 4 23 4" xfId="1585"/>
    <cellStyle name="Финансовый 4 23 5" xfId="1586"/>
    <cellStyle name="Финансовый 4 23 6" xfId="1587"/>
    <cellStyle name="Финансовый 4 24" xfId="1588"/>
    <cellStyle name="Финансовый 4 24 2" xfId="1589"/>
    <cellStyle name="Финансовый 4 24 3" xfId="1590"/>
    <cellStyle name="Финансовый 4 24 4" xfId="1591"/>
    <cellStyle name="Финансовый 4 24 5" xfId="1592"/>
    <cellStyle name="Финансовый 4 24 6" xfId="1593"/>
    <cellStyle name="Финансовый 4 25" xfId="1594"/>
    <cellStyle name="Финансовый 4 25 2" xfId="1595"/>
    <cellStyle name="Финансовый 4 25 3" xfId="1596"/>
    <cellStyle name="Финансовый 4 25 4" xfId="1597"/>
    <cellStyle name="Финансовый 4 25 5" xfId="1598"/>
    <cellStyle name="Финансовый 4 25 6" xfId="1599"/>
    <cellStyle name="Финансовый 4 26" xfId="1600"/>
    <cellStyle name="Финансовый 4 26 2" xfId="1601"/>
    <cellStyle name="Финансовый 4 26 3" xfId="1602"/>
    <cellStyle name="Финансовый 4 26 4" xfId="1603"/>
    <cellStyle name="Финансовый 4 26 5" xfId="1604"/>
    <cellStyle name="Финансовый 4 26 6" xfId="1605"/>
    <cellStyle name="Финансовый 4 27" xfId="1606"/>
    <cellStyle name="Финансовый 4 27 2" xfId="1607"/>
    <cellStyle name="Финансовый 4 27 3" xfId="1608"/>
    <cellStyle name="Финансовый 4 27 4" xfId="1609"/>
    <cellStyle name="Финансовый 4 27 5" xfId="1610"/>
    <cellStyle name="Финансовый 4 27 6" xfId="1611"/>
    <cellStyle name="Финансовый 4 28" xfId="1612"/>
    <cellStyle name="Финансовый 4 29" xfId="1613"/>
    <cellStyle name="Финансовый 4 3" xfId="1614"/>
    <cellStyle name="Финансовый 4 3 2" xfId="1615"/>
    <cellStyle name="Финансовый 4 3 2 2" xfId="1616"/>
    <cellStyle name="Финансовый 4 3 2 3" xfId="1617"/>
    <cellStyle name="Финансовый 4 3 2 3 2" xfId="1618"/>
    <cellStyle name="Финансовый 4 3 2 3 3" xfId="1619"/>
    <cellStyle name="Финансовый 4 3 2 3 4" xfId="1620"/>
    <cellStyle name="Финансовый 4 3 2 3 5" xfId="1621"/>
    <cellStyle name="Финансовый 4 3 2 3 6" xfId="1622"/>
    <cellStyle name="Финансовый 4 3 2 4" xfId="1623"/>
    <cellStyle name="Финансовый 4 3 2 4 2" xfId="1624"/>
    <cellStyle name="Финансовый 4 3 2 4 3" xfId="1625"/>
    <cellStyle name="Финансовый 4 3 2 4 4" xfId="1626"/>
    <cellStyle name="Финансовый 4 3 2 4 5" xfId="1627"/>
    <cellStyle name="Финансовый 4 3 2 4 6" xfId="1628"/>
    <cellStyle name="Финансовый 4 3 2 5" xfId="1629"/>
    <cellStyle name="Финансовый 4 3 2 5 2" xfId="1630"/>
    <cellStyle name="Финансовый 4 3 2 5 3" xfId="1631"/>
    <cellStyle name="Финансовый 4 3 2 5 4" xfId="1632"/>
    <cellStyle name="Финансовый 4 3 2 5 5" xfId="1633"/>
    <cellStyle name="Финансовый 4 3 2 5 6" xfId="1634"/>
    <cellStyle name="Финансовый 4 3 2 6" xfId="1635"/>
    <cellStyle name="Финансовый 4 3 2 6 2" xfId="1636"/>
    <cellStyle name="Финансовый 4 3 2 6 3" xfId="1637"/>
    <cellStyle name="Финансовый 4 3 2 6 4" xfId="1638"/>
    <cellStyle name="Финансовый 4 3 2 6 5" xfId="1639"/>
    <cellStyle name="Финансовый 4 3 2 6 6" xfId="1640"/>
    <cellStyle name="Финансовый 4 3 2 7" xfId="1641"/>
    <cellStyle name="Финансовый 4 3 2 7 2" xfId="1642"/>
    <cellStyle name="Финансовый 4 3 2 7 3" xfId="1643"/>
    <cellStyle name="Финансовый 4 3 2 7 4" xfId="1644"/>
    <cellStyle name="Финансовый 4 3 2 7 5" xfId="1645"/>
    <cellStyle name="Финансовый 4 3 2 7 6" xfId="1646"/>
    <cellStyle name="Финансовый 4 3 3" xfId="1647"/>
    <cellStyle name="Финансовый 4 3 4" xfId="1648"/>
    <cellStyle name="Финансовый 4 30" xfId="1649"/>
    <cellStyle name="Финансовый 4 31" xfId="1650"/>
    <cellStyle name="Финансовый 4 32" xfId="1651"/>
    <cellStyle name="Финансовый 4 4" xfId="1652"/>
    <cellStyle name="Финансовый 4 4 2" xfId="1653"/>
    <cellStyle name="Финансовый 4 4 2 2" xfId="1654"/>
    <cellStyle name="Финансовый 4 4 2 3" xfId="1655"/>
    <cellStyle name="Финансовый 4 4 2 3 2" xfId="1656"/>
    <cellStyle name="Финансовый 4 4 2 3 3" xfId="1657"/>
    <cellStyle name="Финансовый 4 4 2 3 4" xfId="1658"/>
    <cellStyle name="Финансовый 4 4 2 3 5" xfId="1659"/>
    <cellStyle name="Финансовый 4 4 2 3 6" xfId="1660"/>
    <cellStyle name="Финансовый 4 4 2 4" xfId="1661"/>
    <cellStyle name="Финансовый 4 4 2 4 2" xfId="1662"/>
    <cellStyle name="Финансовый 4 4 2 4 3" xfId="1663"/>
    <cellStyle name="Финансовый 4 4 2 4 4" xfId="1664"/>
    <cellStyle name="Финансовый 4 4 2 4 5" xfId="1665"/>
    <cellStyle name="Финансовый 4 4 2 4 6" xfId="1666"/>
    <cellStyle name="Финансовый 4 4 2 5" xfId="1667"/>
    <cellStyle name="Финансовый 4 4 2 5 2" xfId="1668"/>
    <cellStyle name="Финансовый 4 4 2 5 3" xfId="1669"/>
    <cellStyle name="Финансовый 4 4 2 5 4" xfId="1670"/>
    <cellStyle name="Финансовый 4 4 2 5 5" xfId="1671"/>
    <cellStyle name="Финансовый 4 4 2 5 6" xfId="1672"/>
    <cellStyle name="Финансовый 4 4 2 6" xfId="1673"/>
    <cellStyle name="Финансовый 4 4 2 6 2" xfId="1674"/>
    <cellStyle name="Финансовый 4 4 2 6 3" xfId="1675"/>
    <cellStyle name="Финансовый 4 4 2 6 4" xfId="1676"/>
    <cellStyle name="Финансовый 4 4 2 6 5" xfId="1677"/>
    <cellStyle name="Финансовый 4 4 2 6 6" xfId="1678"/>
    <cellStyle name="Финансовый 4 4 2 7" xfId="1679"/>
    <cellStyle name="Финансовый 4 4 2 7 2" xfId="1680"/>
    <cellStyle name="Финансовый 4 4 2 7 3" xfId="1681"/>
    <cellStyle name="Финансовый 4 4 2 7 4" xfId="1682"/>
    <cellStyle name="Финансовый 4 4 2 7 5" xfId="1683"/>
    <cellStyle name="Финансовый 4 4 2 7 6" xfId="1684"/>
    <cellStyle name="Финансовый 4 4 3" xfId="1685"/>
    <cellStyle name="Финансовый 4 4 4" xfId="1686"/>
    <cellStyle name="Финансовый 4 4 5" xfId="1687"/>
    <cellStyle name="Финансовый 4 4 6" xfId="1688"/>
    <cellStyle name="Финансовый 4 4 7" xfId="1689"/>
    <cellStyle name="Финансовый 4 5" xfId="1690"/>
    <cellStyle name="Финансовый 4 5 2" xfId="1691"/>
    <cellStyle name="Финансовый 4 5 2 2" xfId="1692"/>
    <cellStyle name="Финансовый 4 5 2 3" xfId="1693"/>
    <cellStyle name="Финансовый 4 5 2 3 2" xfId="1694"/>
    <cellStyle name="Финансовый 4 5 2 3 3" xfId="1695"/>
    <cellStyle name="Финансовый 4 5 2 3 4" xfId="1696"/>
    <cellStyle name="Финансовый 4 5 2 3 5" xfId="1697"/>
    <cellStyle name="Финансовый 4 5 2 3 6" xfId="1698"/>
    <cellStyle name="Финансовый 4 5 2 4" xfId="1699"/>
    <cellStyle name="Финансовый 4 5 2 4 2" xfId="1700"/>
    <cellStyle name="Финансовый 4 5 2 4 3" xfId="1701"/>
    <cellStyle name="Финансовый 4 5 2 4 4" xfId="1702"/>
    <cellStyle name="Финансовый 4 5 2 4 5" xfId="1703"/>
    <cellStyle name="Финансовый 4 5 2 4 6" xfId="1704"/>
    <cellStyle name="Финансовый 4 5 2 5" xfId="1705"/>
    <cellStyle name="Финансовый 4 5 2 5 2" xfId="1706"/>
    <cellStyle name="Финансовый 4 5 2 5 3" xfId="1707"/>
    <cellStyle name="Финансовый 4 5 2 5 4" xfId="1708"/>
    <cellStyle name="Финансовый 4 5 2 5 5" xfId="1709"/>
    <cellStyle name="Финансовый 4 5 2 5 6" xfId="1710"/>
    <cellStyle name="Финансовый 4 5 2 6" xfId="1711"/>
    <cellStyle name="Финансовый 4 5 2 6 2" xfId="1712"/>
    <cellStyle name="Финансовый 4 5 2 6 3" xfId="1713"/>
    <cellStyle name="Финансовый 4 5 2 6 4" xfId="1714"/>
    <cellStyle name="Финансовый 4 5 2 6 5" xfId="1715"/>
    <cellStyle name="Финансовый 4 5 2 6 6" xfId="1716"/>
    <cellStyle name="Финансовый 4 5 2 7" xfId="1717"/>
    <cellStyle name="Финансовый 4 5 2 7 2" xfId="1718"/>
    <cellStyle name="Финансовый 4 5 2 7 3" xfId="1719"/>
    <cellStyle name="Финансовый 4 5 2 7 4" xfId="1720"/>
    <cellStyle name="Финансовый 4 5 2 7 5" xfId="1721"/>
    <cellStyle name="Финансовый 4 5 2 7 6" xfId="1722"/>
    <cellStyle name="Финансовый 4 5 3" xfId="1723"/>
    <cellStyle name="Финансовый 4 5 4" xfId="1724"/>
    <cellStyle name="Финансовый 4 5 5" xfId="1725"/>
    <cellStyle name="Финансовый 4 5 6" xfId="1726"/>
    <cellStyle name="Финансовый 4 5 7" xfId="1727"/>
    <cellStyle name="Финансовый 4 6" xfId="1728"/>
    <cellStyle name="Финансовый 4 7" xfId="1729"/>
    <cellStyle name="Финансовый 4 8" xfId="1730"/>
    <cellStyle name="Финансовый 4 9" xfId="1731"/>
    <cellStyle name="Формула" xfId="1732"/>
    <cellStyle name="Формула 2" xfId="1733"/>
    <cellStyle name="ФормулаВБ" xfId="1734"/>
    <cellStyle name="ФормулаВБ 2" xfId="1735"/>
    <cellStyle name="ФормулаНаКонтроль" xfId="1736"/>
    <cellStyle name="Хороший 2 2" xfId="1737"/>
    <cellStyle name="Хороший 2 3" xfId="1738"/>
    <cellStyle name="Хороший 2 4" xfId="1739"/>
    <cellStyle name="Хороший 2 5" xfId="1740"/>
    <cellStyle name="Хороший 2 6" xfId="1741"/>
    <cellStyle name="Хороший 2 7" xfId="1742"/>
    <cellStyle name="Хороший 3 2" xfId="1743"/>
    <cellStyle name="Хороший 3 3" xfId="1744"/>
    <cellStyle name="Хороший 3 4" xfId="1745"/>
    <cellStyle name="Хороший 3 5" xfId="1746"/>
    <cellStyle name="Хороший 3 6" xfId="1747"/>
    <cellStyle name="Хороший 3 7" xfId="1748"/>
    <cellStyle name="Хороший 4 2" xfId="1749"/>
    <cellStyle name="Хороший 4 3" xfId="1750"/>
    <cellStyle name="Хороший 4 4" xfId="1751"/>
    <cellStyle name="Хороший 4 5" xfId="1752"/>
    <cellStyle name="Хороший 4 6" xfId="1753"/>
    <cellStyle name="Хороший 4 7" xfId="1754"/>
    <cellStyle name="Хороший 5 2" xfId="1755"/>
    <cellStyle name="Хороший 5 3" xfId="1756"/>
    <cellStyle name="Хороший 5 4" xfId="1757"/>
    <cellStyle name="Хороший 5 5" xfId="1758"/>
    <cellStyle name="Хороший 5 6" xfId="1759"/>
    <cellStyle name="Хороший 5 7" xfId="1760"/>
    <cellStyle name="Хороший 6 2" xfId="1761"/>
    <cellStyle name="Хороший 6 3" xfId="1762"/>
    <cellStyle name="Хороший 6 4" xfId="1763"/>
    <cellStyle name="Хороший 6 5" xfId="1764"/>
    <cellStyle name="Хороший 6 6" xfId="1765"/>
    <cellStyle name="Хороший 6 7" xfId="17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46;&#1091;&#1082;&#1086;&#1074;&#1072;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53;&#1080;&#1082;&#1086;&#1083;&#1100;&#1089;&#1082;/&#1052;&#1080;&#1088;&#1072;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44612.743666105605</v>
          </cell>
        </row>
        <row r="61">
          <cell r="E61">
            <v>737.97390158209987</v>
          </cell>
        </row>
        <row r="69">
          <cell r="E69">
            <v>14864.213855018877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89055.258407427827</v>
          </cell>
        </row>
        <row r="62">
          <cell r="E62">
            <v>1117.1952665299173</v>
          </cell>
        </row>
        <row r="70">
          <cell r="E70">
            <v>9758.6323653035543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63468.74668373647</v>
          </cell>
        </row>
        <row r="62">
          <cell r="E62">
            <v>1138.3683479320687</v>
          </cell>
        </row>
        <row r="70">
          <cell r="E70">
            <v>9736.8723909130404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63608.890204186479</v>
          </cell>
        </row>
        <row r="62">
          <cell r="E62">
            <v>864.89141030932797</v>
          </cell>
        </row>
        <row r="70">
          <cell r="E70">
            <v>43240.30058622596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89939.418626582061</v>
          </cell>
        </row>
        <row r="62">
          <cell r="E62">
            <v>1439.1082935371044</v>
          </cell>
        </row>
        <row r="70">
          <cell r="E70">
            <v>42801.921275600209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108769.49470214914</v>
          </cell>
        </row>
        <row r="62">
          <cell r="E62">
            <v>703.2361462183635</v>
          </cell>
        </row>
        <row r="70">
          <cell r="E70">
            <v>18209.386373624722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89979.9351472954</v>
          </cell>
        </row>
        <row r="62">
          <cell r="E62">
            <v>2004.7471668559274</v>
          </cell>
        </row>
        <row r="70">
          <cell r="E70">
            <v>31873.514201019079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100933.69520678525</v>
          </cell>
        </row>
        <row r="62">
          <cell r="E62">
            <v>8979.6308612122302</v>
          </cell>
        </row>
        <row r="70">
          <cell r="E70">
            <v>21217.356409693657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82"/>
  <sheetViews>
    <sheetView tabSelected="1" topLeftCell="A4" zoomScaleNormal="100" workbookViewId="0">
      <selection activeCell="A13" sqref="A13:L13"/>
    </sheetView>
  </sheetViews>
  <sheetFormatPr defaultRowHeight="14.25"/>
  <cols>
    <col min="1" max="1" width="6.140625" style="3" bestFit="1" customWidth="1"/>
    <col min="2" max="2" width="83.5703125" style="3" customWidth="1"/>
    <col min="3" max="3" width="29.85546875" style="3" hidden="1" customWidth="1"/>
    <col min="4" max="4" width="9.140625" style="3"/>
    <col min="5" max="5" width="9.42578125" style="3" customWidth="1"/>
    <col min="6" max="6" width="8.7109375" style="3" customWidth="1"/>
    <col min="7" max="7" width="9.42578125" style="3" customWidth="1"/>
    <col min="8" max="8" width="9.7109375" style="3" customWidth="1"/>
    <col min="9" max="9" width="9.140625" style="3" customWidth="1"/>
    <col min="10" max="10" width="9.42578125" style="3" customWidth="1"/>
    <col min="11" max="11" width="9.28515625" style="3" customWidth="1"/>
    <col min="12" max="12" width="0" style="3" hidden="1" customWidth="1"/>
    <col min="13" max="13" width="10.7109375" style="3" bestFit="1" customWidth="1"/>
    <col min="14" max="247" width="9.140625" style="3"/>
    <col min="248" max="248" width="6.140625" style="3" bestFit="1" customWidth="1"/>
    <col min="249" max="249" width="28.28515625" style="3" customWidth="1"/>
    <col min="250" max="250" width="0" style="3" hidden="1" customWidth="1"/>
    <col min="251" max="251" width="9.140625" style="3"/>
    <col min="252" max="252" width="13.28515625" style="3" customWidth="1"/>
    <col min="253" max="253" width="11" style="3" customWidth="1"/>
    <col min="254" max="254" width="13.42578125" style="3" customWidth="1"/>
    <col min="255" max="255" width="13.85546875" style="3" customWidth="1"/>
    <col min="256" max="256" width="9.85546875" style="3" customWidth="1"/>
    <col min="257" max="257" width="11.140625" style="3" customWidth="1"/>
    <col min="258" max="258" width="12.5703125" style="3" customWidth="1"/>
    <col min="259" max="259" width="14.7109375" style="3" customWidth="1"/>
    <col min="260" max="260" width="13" style="3" customWidth="1"/>
    <col min="261" max="261" width="10.7109375" style="3" customWidth="1"/>
    <col min="262" max="262" width="8.7109375" style="3" customWidth="1"/>
    <col min="263" max="263" width="8.85546875" style="3" customWidth="1"/>
    <col min="264" max="264" width="8.5703125" style="3" customWidth="1"/>
    <col min="265" max="265" width="7.85546875" style="3" customWidth="1"/>
    <col min="266" max="266" width="8" style="3" customWidth="1"/>
    <col min="267" max="267" width="8.85546875" style="3" customWidth="1"/>
    <col min="268" max="268" width="0" style="3" hidden="1" customWidth="1"/>
    <col min="269" max="503" width="9.140625" style="3"/>
    <col min="504" max="504" width="6.140625" style="3" bestFit="1" customWidth="1"/>
    <col min="505" max="505" width="28.28515625" style="3" customWidth="1"/>
    <col min="506" max="506" width="0" style="3" hidden="1" customWidth="1"/>
    <col min="507" max="507" width="9.140625" style="3"/>
    <col min="508" max="508" width="13.28515625" style="3" customWidth="1"/>
    <col min="509" max="509" width="11" style="3" customWidth="1"/>
    <col min="510" max="510" width="13.42578125" style="3" customWidth="1"/>
    <col min="511" max="511" width="13.85546875" style="3" customWidth="1"/>
    <col min="512" max="512" width="9.85546875" style="3" customWidth="1"/>
    <col min="513" max="513" width="11.140625" style="3" customWidth="1"/>
    <col min="514" max="514" width="12.5703125" style="3" customWidth="1"/>
    <col min="515" max="515" width="14.7109375" style="3" customWidth="1"/>
    <col min="516" max="516" width="13" style="3" customWidth="1"/>
    <col min="517" max="517" width="10.7109375" style="3" customWidth="1"/>
    <col min="518" max="518" width="8.7109375" style="3" customWidth="1"/>
    <col min="519" max="519" width="8.85546875" style="3" customWidth="1"/>
    <col min="520" max="520" width="8.5703125" style="3" customWidth="1"/>
    <col min="521" max="521" width="7.85546875" style="3" customWidth="1"/>
    <col min="522" max="522" width="8" style="3" customWidth="1"/>
    <col min="523" max="523" width="8.85546875" style="3" customWidth="1"/>
    <col min="524" max="524" width="0" style="3" hidden="1" customWidth="1"/>
    <col min="525" max="759" width="9.140625" style="3"/>
    <col min="760" max="760" width="6.140625" style="3" bestFit="1" customWidth="1"/>
    <col min="761" max="761" width="28.28515625" style="3" customWidth="1"/>
    <col min="762" max="762" width="0" style="3" hidden="1" customWidth="1"/>
    <col min="763" max="763" width="9.140625" style="3"/>
    <col min="764" max="764" width="13.28515625" style="3" customWidth="1"/>
    <col min="765" max="765" width="11" style="3" customWidth="1"/>
    <col min="766" max="766" width="13.42578125" style="3" customWidth="1"/>
    <col min="767" max="767" width="13.85546875" style="3" customWidth="1"/>
    <col min="768" max="768" width="9.85546875" style="3" customWidth="1"/>
    <col min="769" max="769" width="11.140625" style="3" customWidth="1"/>
    <col min="770" max="770" width="12.5703125" style="3" customWidth="1"/>
    <col min="771" max="771" width="14.7109375" style="3" customWidth="1"/>
    <col min="772" max="772" width="13" style="3" customWidth="1"/>
    <col min="773" max="773" width="10.7109375" style="3" customWidth="1"/>
    <col min="774" max="774" width="8.7109375" style="3" customWidth="1"/>
    <col min="775" max="775" width="8.85546875" style="3" customWidth="1"/>
    <col min="776" max="776" width="8.5703125" style="3" customWidth="1"/>
    <col min="777" max="777" width="7.85546875" style="3" customWidth="1"/>
    <col min="778" max="778" width="8" style="3" customWidth="1"/>
    <col min="779" max="779" width="8.85546875" style="3" customWidth="1"/>
    <col min="780" max="780" width="0" style="3" hidden="1" customWidth="1"/>
    <col min="781" max="1015" width="9.140625" style="3"/>
    <col min="1016" max="1016" width="6.140625" style="3" bestFit="1" customWidth="1"/>
    <col min="1017" max="1017" width="28.28515625" style="3" customWidth="1"/>
    <col min="1018" max="1018" width="0" style="3" hidden="1" customWidth="1"/>
    <col min="1019" max="1019" width="9.140625" style="3"/>
    <col min="1020" max="1020" width="13.28515625" style="3" customWidth="1"/>
    <col min="1021" max="1021" width="11" style="3" customWidth="1"/>
    <col min="1022" max="1022" width="13.42578125" style="3" customWidth="1"/>
    <col min="1023" max="1023" width="13.85546875" style="3" customWidth="1"/>
    <col min="1024" max="1024" width="9.85546875" style="3" customWidth="1"/>
    <col min="1025" max="1025" width="11.140625" style="3" customWidth="1"/>
    <col min="1026" max="1026" width="12.5703125" style="3" customWidth="1"/>
    <col min="1027" max="1027" width="14.7109375" style="3" customWidth="1"/>
    <col min="1028" max="1028" width="13" style="3" customWidth="1"/>
    <col min="1029" max="1029" width="10.7109375" style="3" customWidth="1"/>
    <col min="1030" max="1030" width="8.7109375" style="3" customWidth="1"/>
    <col min="1031" max="1031" width="8.85546875" style="3" customWidth="1"/>
    <col min="1032" max="1032" width="8.5703125" style="3" customWidth="1"/>
    <col min="1033" max="1033" width="7.85546875" style="3" customWidth="1"/>
    <col min="1034" max="1034" width="8" style="3" customWidth="1"/>
    <col min="1035" max="1035" width="8.85546875" style="3" customWidth="1"/>
    <col min="1036" max="1036" width="0" style="3" hidden="1" customWidth="1"/>
    <col min="1037" max="1271" width="9.140625" style="3"/>
    <col min="1272" max="1272" width="6.140625" style="3" bestFit="1" customWidth="1"/>
    <col min="1273" max="1273" width="28.28515625" style="3" customWidth="1"/>
    <col min="1274" max="1274" width="0" style="3" hidden="1" customWidth="1"/>
    <col min="1275" max="1275" width="9.140625" style="3"/>
    <col min="1276" max="1276" width="13.28515625" style="3" customWidth="1"/>
    <col min="1277" max="1277" width="11" style="3" customWidth="1"/>
    <col min="1278" max="1278" width="13.42578125" style="3" customWidth="1"/>
    <col min="1279" max="1279" width="13.85546875" style="3" customWidth="1"/>
    <col min="1280" max="1280" width="9.85546875" style="3" customWidth="1"/>
    <col min="1281" max="1281" width="11.140625" style="3" customWidth="1"/>
    <col min="1282" max="1282" width="12.5703125" style="3" customWidth="1"/>
    <col min="1283" max="1283" width="14.7109375" style="3" customWidth="1"/>
    <col min="1284" max="1284" width="13" style="3" customWidth="1"/>
    <col min="1285" max="1285" width="10.7109375" style="3" customWidth="1"/>
    <col min="1286" max="1286" width="8.7109375" style="3" customWidth="1"/>
    <col min="1287" max="1287" width="8.85546875" style="3" customWidth="1"/>
    <col min="1288" max="1288" width="8.5703125" style="3" customWidth="1"/>
    <col min="1289" max="1289" width="7.85546875" style="3" customWidth="1"/>
    <col min="1290" max="1290" width="8" style="3" customWidth="1"/>
    <col min="1291" max="1291" width="8.85546875" style="3" customWidth="1"/>
    <col min="1292" max="1292" width="0" style="3" hidden="1" customWidth="1"/>
    <col min="1293" max="1527" width="9.140625" style="3"/>
    <col min="1528" max="1528" width="6.140625" style="3" bestFit="1" customWidth="1"/>
    <col min="1529" max="1529" width="28.28515625" style="3" customWidth="1"/>
    <col min="1530" max="1530" width="0" style="3" hidden="1" customWidth="1"/>
    <col min="1531" max="1531" width="9.140625" style="3"/>
    <col min="1532" max="1532" width="13.28515625" style="3" customWidth="1"/>
    <col min="1533" max="1533" width="11" style="3" customWidth="1"/>
    <col min="1534" max="1534" width="13.42578125" style="3" customWidth="1"/>
    <col min="1535" max="1535" width="13.85546875" style="3" customWidth="1"/>
    <col min="1536" max="1536" width="9.85546875" style="3" customWidth="1"/>
    <col min="1537" max="1537" width="11.140625" style="3" customWidth="1"/>
    <col min="1538" max="1538" width="12.5703125" style="3" customWidth="1"/>
    <col min="1539" max="1539" width="14.7109375" style="3" customWidth="1"/>
    <col min="1540" max="1540" width="13" style="3" customWidth="1"/>
    <col min="1541" max="1541" width="10.7109375" style="3" customWidth="1"/>
    <col min="1542" max="1542" width="8.7109375" style="3" customWidth="1"/>
    <col min="1543" max="1543" width="8.85546875" style="3" customWidth="1"/>
    <col min="1544" max="1544" width="8.5703125" style="3" customWidth="1"/>
    <col min="1545" max="1545" width="7.85546875" style="3" customWidth="1"/>
    <col min="1546" max="1546" width="8" style="3" customWidth="1"/>
    <col min="1547" max="1547" width="8.85546875" style="3" customWidth="1"/>
    <col min="1548" max="1548" width="0" style="3" hidden="1" customWidth="1"/>
    <col min="1549" max="1783" width="9.140625" style="3"/>
    <col min="1784" max="1784" width="6.140625" style="3" bestFit="1" customWidth="1"/>
    <col min="1785" max="1785" width="28.28515625" style="3" customWidth="1"/>
    <col min="1786" max="1786" width="0" style="3" hidden="1" customWidth="1"/>
    <col min="1787" max="1787" width="9.140625" style="3"/>
    <col min="1788" max="1788" width="13.28515625" style="3" customWidth="1"/>
    <col min="1789" max="1789" width="11" style="3" customWidth="1"/>
    <col min="1790" max="1790" width="13.42578125" style="3" customWidth="1"/>
    <col min="1791" max="1791" width="13.85546875" style="3" customWidth="1"/>
    <col min="1792" max="1792" width="9.85546875" style="3" customWidth="1"/>
    <col min="1793" max="1793" width="11.140625" style="3" customWidth="1"/>
    <col min="1794" max="1794" width="12.5703125" style="3" customWidth="1"/>
    <col min="1795" max="1795" width="14.7109375" style="3" customWidth="1"/>
    <col min="1796" max="1796" width="13" style="3" customWidth="1"/>
    <col min="1797" max="1797" width="10.7109375" style="3" customWidth="1"/>
    <col min="1798" max="1798" width="8.7109375" style="3" customWidth="1"/>
    <col min="1799" max="1799" width="8.85546875" style="3" customWidth="1"/>
    <col min="1800" max="1800" width="8.5703125" style="3" customWidth="1"/>
    <col min="1801" max="1801" width="7.85546875" style="3" customWidth="1"/>
    <col min="1802" max="1802" width="8" style="3" customWidth="1"/>
    <col min="1803" max="1803" width="8.85546875" style="3" customWidth="1"/>
    <col min="1804" max="1804" width="0" style="3" hidden="1" customWidth="1"/>
    <col min="1805" max="2039" width="9.140625" style="3"/>
    <col min="2040" max="2040" width="6.140625" style="3" bestFit="1" customWidth="1"/>
    <col min="2041" max="2041" width="28.28515625" style="3" customWidth="1"/>
    <col min="2042" max="2042" width="0" style="3" hidden="1" customWidth="1"/>
    <col min="2043" max="2043" width="9.140625" style="3"/>
    <col min="2044" max="2044" width="13.28515625" style="3" customWidth="1"/>
    <col min="2045" max="2045" width="11" style="3" customWidth="1"/>
    <col min="2046" max="2046" width="13.42578125" style="3" customWidth="1"/>
    <col min="2047" max="2047" width="13.85546875" style="3" customWidth="1"/>
    <col min="2048" max="2048" width="9.85546875" style="3" customWidth="1"/>
    <col min="2049" max="2049" width="11.140625" style="3" customWidth="1"/>
    <col min="2050" max="2050" width="12.5703125" style="3" customWidth="1"/>
    <col min="2051" max="2051" width="14.7109375" style="3" customWidth="1"/>
    <col min="2052" max="2052" width="13" style="3" customWidth="1"/>
    <col min="2053" max="2053" width="10.7109375" style="3" customWidth="1"/>
    <col min="2054" max="2054" width="8.7109375" style="3" customWidth="1"/>
    <col min="2055" max="2055" width="8.85546875" style="3" customWidth="1"/>
    <col min="2056" max="2056" width="8.5703125" style="3" customWidth="1"/>
    <col min="2057" max="2057" width="7.85546875" style="3" customWidth="1"/>
    <col min="2058" max="2058" width="8" style="3" customWidth="1"/>
    <col min="2059" max="2059" width="8.85546875" style="3" customWidth="1"/>
    <col min="2060" max="2060" width="0" style="3" hidden="1" customWidth="1"/>
    <col min="2061" max="2295" width="9.140625" style="3"/>
    <col min="2296" max="2296" width="6.140625" style="3" bestFit="1" customWidth="1"/>
    <col min="2297" max="2297" width="28.28515625" style="3" customWidth="1"/>
    <col min="2298" max="2298" width="0" style="3" hidden="1" customWidth="1"/>
    <col min="2299" max="2299" width="9.140625" style="3"/>
    <col min="2300" max="2300" width="13.28515625" style="3" customWidth="1"/>
    <col min="2301" max="2301" width="11" style="3" customWidth="1"/>
    <col min="2302" max="2302" width="13.42578125" style="3" customWidth="1"/>
    <col min="2303" max="2303" width="13.85546875" style="3" customWidth="1"/>
    <col min="2304" max="2304" width="9.85546875" style="3" customWidth="1"/>
    <col min="2305" max="2305" width="11.140625" style="3" customWidth="1"/>
    <col min="2306" max="2306" width="12.5703125" style="3" customWidth="1"/>
    <col min="2307" max="2307" width="14.7109375" style="3" customWidth="1"/>
    <col min="2308" max="2308" width="13" style="3" customWidth="1"/>
    <col min="2309" max="2309" width="10.7109375" style="3" customWidth="1"/>
    <col min="2310" max="2310" width="8.7109375" style="3" customWidth="1"/>
    <col min="2311" max="2311" width="8.85546875" style="3" customWidth="1"/>
    <col min="2312" max="2312" width="8.5703125" style="3" customWidth="1"/>
    <col min="2313" max="2313" width="7.85546875" style="3" customWidth="1"/>
    <col min="2314" max="2314" width="8" style="3" customWidth="1"/>
    <col min="2315" max="2315" width="8.85546875" style="3" customWidth="1"/>
    <col min="2316" max="2316" width="0" style="3" hidden="1" customWidth="1"/>
    <col min="2317" max="2551" width="9.140625" style="3"/>
    <col min="2552" max="2552" width="6.140625" style="3" bestFit="1" customWidth="1"/>
    <col min="2553" max="2553" width="28.28515625" style="3" customWidth="1"/>
    <col min="2554" max="2554" width="0" style="3" hidden="1" customWidth="1"/>
    <col min="2555" max="2555" width="9.140625" style="3"/>
    <col min="2556" max="2556" width="13.28515625" style="3" customWidth="1"/>
    <col min="2557" max="2557" width="11" style="3" customWidth="1"/>
    <col min="2558" max="2558" width="13.42578125" style="3" customWidth="1"/>
    <col min="2559" max="2559" width="13.85546875" style="3" customWidth="1"/>
    <col min="2560" max="2560" width="9.85546875" style="3" customWidth="1"/>
    <col min="2561" max="2561" width="11.140625" style="3" customWidth="1"/>
    <col min="2562" max="2562" width="12.5703125" style="3" customWidth="1"/>
    <col min="2563" max="2563" width="14.7109375" style="3" customWidth="1"/>
    <col min="2564" max="2564" width="13" style="3" customWidth="1"/>
    <col min="2565" max="2565" width="10.7109375" style="3" customWidth="1"/>
    <col min="2566" max="2566" width="8.7109375" style="3" customWidth="1"/>
    <col min="2567" max="2567" width="8.85546875" style="3" customWidth="1"/>
    <col min="2568" max="2568" width="8.5703125" style="3" customWidth="1"/>
    <col min="2569" max="2569" width="7.85546875" style="3" customWidth="1"/>
    <col min="2570" max="2570" width="8" style="3" customWidth="1"/>
    <col min="2571" max="2571" width="8.85546875" style="3" customWidth="1"/>
    <col min="2572" max="2572" width="0" style="3" hidden="1" customWidth="1"/>
    <col min="2573" max="2807" width="9.140625" style="3"/>
    <col min="2808" max="2808" width="6.140625" style="3" bestFit="1" customWidth="1"/>
    <col min="2809" max="2809" width="28.28515625" style="3" customWidth="1"/>
    <col min="2810" max="2810" width="0" style="3" hidden="1" customWidth="1"/>
    <col min="2811" max="2811" width="9.140625" style="3"/>
    <col min="2812" max="2812" width="13.28515625" style="3" customWidth="1"/>
    <col min="2813" max="2813" width="11" style="3" customWidth="1"/>
    <col min="2814" max="2814" width="13.42578125" style="3" customWidth="1"/>
    <col min="2815" max="2815" width="13.85546875" style="3" customWidth="1"/>
    <col min="2816" max="2816" width="9.85546875" style="3" customWidth="1"/>
    <col min="2817" max="2817" width="11.140625" style="3" customWidth="1"/>
    <col min="2818" max="2818" width="12.5703125" style="3" customWidth="1"/>
    <col min="2819" max="2819" width="14.7109375" style="3" customWidth="1"/>
    <col min="2820" max="2820" width="13" style="3" customWidth="1"/>
    <col min="2821" max="2821" width="10.7109375" style="3" customWidth="1"/>
    <col min="2822" max="2822" width="8.7109375" style="3" customWidth="1"/>
    <col min="2823" max="2823" width="8.85546875" style="3" customWidth="1"/>
    <col min="2824" max="2824" width="8.5703125" style="3" customWidth="1"/>
    <col min="2825" max="2825" width="7.85546875" style="3" customWidth="1"/>
    <col min="2826" max="2826" width="8" style="3" customWidth="1"/>
    <col min="2827" max="2827" width="8.85546875" style="3" customWidth="1"/>
    <col min="2828" max="2828" width="0" style="3" hidden="1" customWidth="1"/>
    <col min="2829" max="3063" width="9.140625" style="3"/>
    <col min="3064" max="3064" width="6.140625" style="3" bestFit="1" customWidth="1"/>
    <col min="3065" max="3065" width="28.28515625" style="3" customWidth="1"/>
    <col min="3066" max="3066" width="0" style="3" hidden="1" customWidth="1"/>
    <col min="3067" max="3067" width="9.140625" style="3"/>
    <col min="3068" max="3068" width="13.28515625" style="3" customWidth="1"/>
    <col min="3069" max="3069" width="11" style="3" customWidth="1"/>
    <col min="3070" max="3070" width="13.42578125" style="3" customWidth="1"/>
    <col min="3071" max="3071" width="13.85546875" style="3" customWidth="1"/>
    <col min="3072" max="3072" width="9.85546875" style="3" customWidth="1"/>
    <col min="3073" max="3073" width="11.140625" style="3" customWidth="1"/>
    <col min="3074" max="3074" width="12.5703125" style="3" customWidth="1"/>
    <col min="3075" max="3075" width="14.7109375" style="3" customWidth="1"/>
    <col min="3076" max="3076" width="13" style="3" customWidth="1"/>
    <col min="3077" max="3077" width="10.7109375" style="3" customWidth="1"/>
    <col min="3078" max="3078" width="8.7109375" style="3" customWidth="1"/>
    <col min="3079" max="3079" width="8.85546875" style="3" customWidth="1"/>
    <col min="3080" max="3080" width="8.5703125" style="3" customWidth="1"/>
    <col min="3081" max="3081" width="7.85546875" style="3" customWidth="1"/>
    <col min="3082" max="3082" width="8" style="3" customWidth="1"/>
    <col min="3083" max="3083" width="8.85546875" style="3" customWidth="1"/>
    <col min="3084" max="3084" width="0" style="3" hidden="1" customWidth="1"/>
    <col min="3085" max="3319" width="9.140625" style="3"/>
    <col min="3320" max="3320" width="6.140625" style="3" bestFit="1" customWidth="1"/>
    <col min="3321" max="3321" width="28.28515625" style="3" customWidth="1"/>
    <col min="3322" max="3322" width="0" style="3" hidden="1" customWidth="1"/>
    <col min="3323" max="3323" width="9.140625" style="3"/>
    <col min="3324" max="3324" width="13.28515625" style="3" customWidth="1"/>
    <col min="3325" max="3325" width="11" style="3" customWidth="1"/>
    <col min="3326" max="3326" width="13.42578125" style="3" customWidth="1"/>
    <col min="3327" max="3327" width="13.85546875" style="3" customWidth="1"/>
    <col min="3328" max="3328" width="9.85546875" style="3" customWidth="1"/>
    <col min="3329" max="3329" width="11.140625" style="3" customWidth="1"/>
    <col min="3330" max="3330" width="12.5703125" style="3" customWidth="1"/>
    <col min="3331" max="3331" width="14.7109375" style="3" customWidth="1"/>
    <col min="3332" max="3332" width="13" style="3" customWidth="1"/>
    <col min="3333" max="3333" width="10.7109375" style="3" customWidth="1"/>
    <col min="3334" max="3334" width="8.7109375" style="3" customWidth="1"/>
    <col min="3335" max="3335" width="8.85546875" style="3" customWidth="1"/>
    <col min="3336" max="3336" width="8.5703125" style="3" customWidth="1"/>
    <col min="3337" max="3337" width="7.85546875" style="3" customWidth="1"/>
    <col min="3338" max="3338" width="8" style="3" customWidth="1"/>
    <col min="3339" max="3339" width="8.85546875" style="3" customWidth="1"/>
    <col min="3340" max="3340" width="0" style="3" hidden="1" customWidth="1"/>
    <col min="3341" max="3575" width="9.140625" style="3"/>
    <col min="3576" max="3576" width="6.140625" style="3" bestFit="1" customWidth="1"/>
    <col min="3577" max="3577" width="28.28515625" style="3" customWidth="1"/>
    <col min="3578" max="3578" width="0" style="3" hidden="1" customWidth="1"/>
    <col min="3579" max="3579" width="9.140625" style="3"/>
    <col min="3580" max="3580" width="13.28515625" style="3" customWidth="1"/>
    <col min="3581" max="3581" width="11" style="3" customWidth="1"/>
    <col min="3582" max="3582" width="13.42578125" style="3" customWidth="1"/>
    <col min="3583" max="3583" width="13.85546875" style="3" customWidth="1"/>
    <col min="3584" max="3584" width="9.85546875" style="3" customWidth="1"/>
    <col min="3585" max="3585" width="11.140625" style="3" customWidth="1"/>
    <col min="3586" max="3586" width="12.5703125" style="3" customWidth="1"/>
    <col min="3587" max="3587" width="14.7109375" style="3" customWidth="1"/>
    <col min="3588" max="3588" width="13" style="3" customWidth="1"/>
    <col min="3589" max="3589" width="10.7109375" style="3" customWidth="1"/>
    <col min="3590" max="3590" width="8.7109375" style="3" customWidth="1"/>
    <col min="3591" max="3591" width="8.85546875" style="3" customWidth="1"/>
    <col min="3592" max="3592" width="8.5703125" style="3" customWidth="1"/>
    <col min="3593" max="3593" width="7.85546875" style="3" customWidth="1"/>
    <col min="3594" max="3594" width="8" style="3" customWidth="1"/>
    <col min="3595" max="3595" width="8.85546875" style="3" customWidth="1"/>
    <col min="3596" max="3596" width="0" style="3" hidden="1" customWidth="1"/>
    <col min="3597" max="3831" width="9.140625" style="3"/>
    <col min="3832" max="3832" width="6.140625" style="3" bestFit="1" customWidth="1"/>
    <col min="3833" max="3833" width="28.28515625" style="3" customWidth="1"/>
    <col min="3834" max="3834" width="0" style="3" hidden="1" customWidth="1"/>
    <col min="3835" max="3835" width="9.140625" style="3"/>
    <col min="3836" max="3836" width="13.28515625" style="3" customWidth="1"/>
    <col min="3837" max="3837" width="11" style="3" customWidth="1"/>
    <col min="3838" max="3838" width="13.42578125" style="3" customWidth="1"/>
    <col min="3839" max="3839" width="13.85546875" style="3" customWidth="1"/>
    <col min="3840" max="3840" width="9.85546875" style="3" customWidth="1"/>
    <col min="3841" max="3841" width="11.140625" style="3" customWidth="1"/>
    <col min="3842" max="3842" width="12.5703125" style="3" customWidth="1"/>
    <col min="3843" max="3843" width="14.7109375" style="3" customWidth="1"/>
    <col min="3844" max="3844" width="13" style="3" customWidth="1"/>
    <col min="3845" max="3845" width="10.7109375" style="3" customWidth="1"/>
    <col min="3846" max="3846" width="8.7109375" style="3" customWidth="1"/>
    <col min="3847" max="3847" width="8.85546875" style="3" customWidth="1"/>
    <col min="3848" max="3848" width="8.5703125" style="3" customWidth="1"/>
    <col min="3849" max="3849" width="7.85546875" style="3" customWidth="1"/>
    <col min="3850" max="3850" width="8" style="3" customWidth="1"/>
    <col min="3851" max="3851" width="8.85546875" style="3" customWidth="1"/>
    <col min="3852" max="3852" width="0" style="3" hidden="1" customWidth="1"/>
    <col min="3853" max="4087" width="9.140625" style="3"/>
    <col min="4088" max="4088" width="6.140625" style="3" bestFit="1" customWidth="1"/>
    <col min="4089" max="4089" width="28.28515625" style="3" customWidth="1"/>
    <col min="4090" max="4090" width="0" style="3" hidden="1" customWidth="1"/>
    <col min="4091" max="4091" width="9.140625" style="3"/>
    <col min="4092" max="4092" width="13.28515625" style="3" customWidth="1"/>
    <col min="4093" max="4093" width="11" style="3" customWidth="1"/>
    <col min="4094" max="4094" width="13.42578125" style="3" customWidth="1"/>
    <col min="4095" max="4095" width="13.85546875" style="3" customWidth="1"/>
    <col min="4096" max="4096" width="9.85546875" style="3" customWidth="1"/>
    <col min="4097" max="4097" width="11.140625" style="3" customWidth="1"/>
    <col min="4098" max="4098" width="12.5703125" style="3" customWidth="1"/>
    <col min="4099" max="4099" width="14.7109375" style="3" customWidth="1"/>
    <col min="4100" max="4100" width="13" style="3" customWidth="1"/>
    <col min="4101" max="4101" width="10.7109375" style="3" customWidth="1"/>
    <col min="4102" max="4102" width="8.7109375" style="3" customWidth="1"/>
    <col min="4103" max="4103" width="8.85546875" style="3" customWidth="1"/>
    <col min="4104" max="4104" width="8.5703125" style="3" customWidth="1"/>
    <col min="4105" max="4105" width="7.85546875" style="3" customWidth="1"/>
    <col min="4106" max="4106" width="8" style="3" customWidth="1"/>
    <col min="4107" max="4107" width="8.85546875" style="3" customWidth="1"/>
    <col min="4108" max="4108" width="0" style="3" hidden="1" customWidth="1"/>
    <col min="4109" max="4343" width="9.140625" style="3"/>
    <col min="4344" max="4344" width="6.140625" style="3" bestFit="1" customWidth="1"/>
    <col min="4345" max="4345" width="28.28515625" style="3" customWidth="1"/>
    <col min="4346" max="4346" width="0" style="3" hidden="1" customWidth="1"/>
    <col min="4347" max="4347" width="9.140625" style="3"/>
    <col min="4348" max="4348" width="13.28515625" style="3" customWidth="1"/>
    <col min="4349" max="4349" width="11" style="3" customWidth="1"/>
    <col min="4350" max="4350" width="13.42578125" style="3" customWidth="1"/>
    <col min="4351" max="4351" width="13.85546875" style="3" customWidth="1"/>
    <col min="4352" max="4352" width="9.85546875" style="3" customWidth="1"/>
    <col min="4353" max="4353" width="11.140625" style="3" customWidth="1"/>
    <col min="4354" max="4354" width="12.5703125" style="3" customWidth="1"/>
    <col min="4355" max="4355" width="14.7109375" style="3" customWidth="1"/>
    <col min="4356" max="4356" width="13" style="3" customWidth="1"/>
    <col min="4357" max="4357" width="10.7109375" style="3" customWidth="1"/>
    <col min="4358" max="4358" width="8.7109375" style="3" customWidth="1"/>
    <col min="4359" max="4359" width="8.85546875" style="3" customWidth="1"/>
    <col min="4360" max="4360" width="8.5703125" style="3" customWidth="1"/>
    <col min="4361" max="4361" width="7.85546875" style="3" customWidth="1"/>
    <col min="4362" max="4362" width="8" style="3" customWidth="1"/>
    <col min="4363" max="4363" width="8.85546875" style="3" customWidth="1"/>
    <col min="4364" max="4364" width="0" style="3" hidden="1" customWidth="1"/>
    <col min="4365" max="4599" width="9.140625" style="3"/>
    <col min="4600" max="4600" width="6.140625" style="3" bestFit="1" customWidth="1"/>
    <col min="4601" max="4601" width="28.28515625" style="3" customWidth="1"/>
    <col min="4602" max="4602" width="0" style="3" hidden="1" customWidth="1"/>
    <col min="4603" max="4603" width="9.140625" style="3"/>
    <col min="4604" max="4604" width="13.28515625" style="3" customWidth="1"/>
    <col min="4605" max="4605" width="11" style="3" customWidth="1"/>
    <col min="4606" max="4606" width="13.42578125" style="3" customWidth="1"/>
    <col min="4607" max="4607" width="13.85546875" style="3" customWidth="1"/>
    <col min="4608" max="4608" width="9.85546875" style="3" customWidth="1"/>
    <col min="4609" max="4609" width="11.140625" style="3" customWidth="1"/>
    <col min="4610" max="4610" width="12.5703125" style="3" customWidth="1"/>
    <col min="4611" max="4611" width="14.7109375" style="3" customWidth="1"/>
    <col min="4612" max="4612" width="13" style="3" customWidth="1"/>
    <col min="4613" max="4613" width="10.7109375" style="3" customWidth="1"/>
    <col min="4614" max="4614" width="8.7109375" style="3" customWidth="1"/>
    <col min="4615" max="4615" width="8.85546875" style="3" customWidth="1"/>
    <col min="4616" max="4616" width="8.5703125" style="3" customWidth="1"/>
    <col min="4617" max="4617" width="7.85546875" style="3" customWidth="1"/>
    <col min="4618" max="4618" width="8" style="3" customWidth="1"/>
    <col min="4619" max="4619" width="8.85546875" style="3" customWidth="1"/>
    <col min="4620" max="4620" width="0" style="3" hidden="1" customWidth="1"/>
    <col min="4621" max="4855" width="9.140625" style="3"/>
    <col min="4856" max="4856" width="6.140625" style="3" bestFit="1" customWidth="1"/>
    <col min="4857" max="4857" width="28.28515625" style="3" customWidth="1"/>
    <col min="4858" max="4858" width="0" style="3" hidden="1" customWidth="1"/>
    <col min="4859" max="4859" width="9.140625" style="3"/>
    <col min="4860" max="4860" width="13.28515625" style="3" customWidth="1"/>
    <col min="4861" max="4861" width="11" style="3" customWidth="1"/>
    <col min="4862" max="4862" width="13.42578125" style="3" customWidth="1"/>
    <col min="4863" max="4863" width="13.85546875" style="3" customWidth="1"/>
    <col min="4864" max="4864" width="9.85546875" style="3" customWidth="1"/>
    <col min="4865" max="4865" width="11.140625" style="3" customWidth="1"/>
    <col min="4866" max="4866" width="12.5703125" style="3" customWidth="1"/>
    <col min="4867" max="4867" width="14.7109375" style="3" customWidth="1"/>
    <col min="4868" max="4868" width="13" style="3" customWidth="1"/>
    <col min="4869" max="4869" width="10.7109375" style="3" customWidth="1"/>
    <col min="4870" max="4870" width="8.7109375" style="3" customWidth="1"/>
    <col min="4871" max="4871" width="8.85546875" style="3" customWidth="1"/>
    <col min="4872" max="4872" width="8.5703125" style="3" customWidth="1"/>
    <col min="4873" max="4873" width="7.85546875" style="3" customWidth="1"/>
    <col min="4874" max="4874" width="8" style="3" customWidth="1"/>
    <col min="4875" max="4875" width="8.85546875" style="3" customWidth="1"/>
    <col min="4876" max="4876" width="0" style="3" hidden="1" customWidth="1"/>
    <col min="4877" max="5111" width="9.140625" style="3"/>
    <col min="5112" max="5112" width="6.140625" style="3" bestFit="1" customWidth="1"/>
    <col min="5113" max="5113" width="28.28515625" style="3" customWidth="1"/>
    <col min="5114" max="5114" width="0" style="3" hidden="1" customWidth="1"/>
    <col min="5115" max="5115" width="9.140625" style="3"/>
    <col min="5116" max="5116" width="13.28515625" style="3" customWidth="1"/>
    <col min="5117" max="5117" width="11" style="3" customWidth="1"/>
    <col min="5118" max="5118" width="13.42578125" style="3" customWidth="1"/>
    <col min="5119" max="5119" width="13.85546875" style="3" customWidth="1"/>
    <col min="5120" max="5120" width="9.85546875" style="3" customWidth="1"/>
    <col min="5121" max="5121" width="11.140625" style="3" customWidth="1"/>
    <col min="5122" max="5122" width="12.5703125" style="3" customWidth="1"/>
    <col min="5123" max="5123" width="14.7109375" style="3" customWidth="1"/>
    <col min="5124" max="5124" width="13" style="3" customWidth="1"/>
    <col min="5125" max="5125" width="10.7109375" style="3" customWidth="1"/>
    <col min="5126" max="5126" width="8.7109375" style="3" customWidth="1"/>
    <col min="5127" max="5127" width="8.85546875" style="3" customWidth="1"/>
    <col min="5128" max="5128" width="8.5703125" style="3" customWidth="1"/>
    <col min="5129" max="5129" width="7.85546875" style="3" customWidth="1"/>
    <col min="5130" max="5130" width="8" style="3" customWidth="1"/>
    <col min="5131" max="5131" width="8.85546875" style="3" customWidth="1"/>
    <col min="5132" max="5132" width="0" style="3" hidden="1" customWidth="1"/>
    <col min="5133" max="5367" width="9.140625" style="3"/>
    <col min="5368" max="5368" width="6.140625" style="3" bestFit="1" customWidth="1"/>
    <col min="5369" max="5369" width="28.28515625" style="3" customWidth="1"/>
    <col min="5370" max="5370" width="0" style="3" hidden="1" customWidth="1"/>
    <col min="5371" max="5371" width="9.140625" style="3"/>
    <col min="5372" max="5372" width="13.28515625" style="3" customWidth="1"/>
    <col min="5373" max="5373" width="11" style="3" customWidth="1"/>
    <col min="5374" max="5374" width="13.42578125" style="3" customWidth="1"/>
    <col min="5375" max="5375" width="13.85546875" style="3" customWidth="1"/>
    <col min="5376" max="5376" width="9.85546875" style="3" customWidth="1"/>
    <col min="5377" max="5377" width="11.140625" style="3" customWidth="1"/>
    <col min="5378" max="5378" width="12.5703125" style="3" customWidth="1"/>
    <col min="5379" max="5379" width="14.7109375" style="3" customWidth="1"/>
    <col min="5380" max="5380" width="13" style="3" customWidth="1"/>
    <col min="5381" max="5381" width="10.7109375" style="3" customWidth="1"/>
    <col min="5382" max="5382" width="8.7109375" style="3" customWidth="1"/>
    <col min="5383" max="5383" width="8.85546875" style="3" customWidth="1"/>
    <col min="5384" max="5384" width="8.5703125" style="3" customWidth="1"/>
    <col min="5385" max="5385" width="7.85546875" style="3" customWidth="1"/>
    <col min="5386" max="5386" width="8" style="3" customWidth="1"/>
    <col min="5387" max="5387" width="8.85546875" style="3" customWidth="1"/>
    <col min="5388" max="5388" width="0" style="3" hidden="1" customWidth="1"/>
    <col min="5389" max="5623" width="9.140625" style="3"/>
    <col min="5624" max="5624" width="6.140625" style="3" bestFit="1" customWidth="1"/>
    <col min="5625" max="5625" width="28.28515625" style="3" customWidth="1"/>
    <col min="5626" max="5626" width="0" style="3" hidden="1" customWidth="1"/>
    <col min="5627" max="5627" width="9.140625" style="3"/>
    <col min="5628" max="5628" width="13.28515625" style="3" customWidth="1"/>
    <col min="5629" max="5629" width="11" style="3" customWidth="1"/>
    <col min="5630" max="5630" width="13.42578125" style="3" customWidth="1"/>
    <col min="5631" max="5631" width="13.85546875" style="3" customWidth="1"/>
    <col min="5632" max="5632" width="9.85546875" style="3" customWidth="1"/>
    <col min="5633" max="5633" width="11.140625" style="3" customWidth="1"/>
    <col min="5634" max="5634" width="12.5703125" style="3" customWidth="1"/>
    <col min="5635" max="5635" width="14.7109375" style="3" customWidth="1"/>
    <col min="5636" max="5636" width="13" style="3" customWidth="1"/>
    <col min="5637" max="5637" width="10.7109375" style="3" customWidth="1"/>
    <col min="5638" max="5638" width="8.7109375" style="3" customWidth="1"/>
    <col min="5639" max="5639" width="8.85546875" style="3" customWidth="1"/>
    <col min="5640" max="5640" width="8.5703125" style="3" customWidth="1"/>
    <col min="5641" max="5641" width="7.85546875" style="3" customWidth="1"/>
    <col min="5642" max="5642" width="8" style="3" customWidth="1"/>
    <col min="5643" max="5643" width="8.85546875" style="3" customWidth="1"/>
    <col min="5644" max="5644" width="0" style="3" hidden="1" customWidth="1"/>
    <col min="5645" max="5879" width="9.140625" style="3"/>
    <col min="5880" max="5880" width="6.140625" style="3" bestFit="1" customWidth="1"/>
    <col min="5881" max="5881" width="28.28515625" style="3" customWidth="1"/>
    <col min="5882" max="5882" width="0" style="3" hidden="1" customWidth="1"/>
    <col min="5883" max="5883" width="9.140625" style="3"/>
    <col min="5884" max="5884" width="13.28515625" style="3" customWidth="1"/>
    <col min="5885" max="5885" width="11" style="3" customWidth="1"/>
    <col min="5886" max="5886" width="13.42578125" style="3" customWidth="1"/>
    <col min="5887" max="5887" width="13.85546875" style="3" customWidth="1"/>
    <col min="5888" max="5888" width="9.85546875" style="3" customWidth="1"/>
    <col min="5889" max="5889" width="11.140625" style="3" customWidth="1"/>
    <col min="5890" max="5890" width="12.5703125" style="3" customWidth="1"/>
    <col min="5891" max="5891" width="14.7109375" style="3" customWidth="1"/>
    <col min="5892" max="5892" width="13" style="3" customWidth="1"/>
    <col min="5893" max="5893" width="10.7109375" style="3" customWidth="1"/>
    <col min="5894" max="5894" width="8.7109375" style="3" customWidth="1"/>
    <col min="5895" max="5895" width="8.85546875" style="3" customWidth="1"/>
    <col min="5896" max="5896" width="8.5703125" style="3" customWidth="1"/>
    <col min="5897" max="5897" width="7.85546875" style="3" customWidth="1"/>
    <col min="5898" max="5898" width="8" style="3" customWidth="1"/>
    <col min="5899" max="5899" width="8.85546875" style="3" customWidth="1"/>
    <col min="5900" max="5900" width="0" style="3" hidden="1" customWidth="1"/>
    <col min="5901" max="6135" width="9.140625" style="3"/>
    <col min="6136" max="6136" width="6.140625" style="3" bestFit="1" customWidth="1"/>
    <col min="6137" max="6137" width="28.28515625" style="3" customWidth="1"/>
    <col min="6138" max="6138" width="0" style="3" hidden="1" customWidth="1"/>
    <col min="6139" max="6139" width="9.140625" style="3"/>
    <col min="6140" max="6140" width="13.28515625" style="3" customWidth="1"/>
    <col min="6141" max="6141" width="11" style="3" customWidth="1"/>
    <col min="6142" max="6142" width="13.42578125" style="3" customWidth="1"/>
    <col min="6143" max="6143" width="13.85546875" style="3" customWidth="1"/>
    <col min="6144" max="6144" width="9.85546875" style="3" customWidth="1"/>
    <col min="6145" max="6145" width="11.140625" style="3" customWidth="1"/>
    <col min="6146" max="6146" width="12.5703125" style="3" customWidth="1"/>
    <col min="6147" max="6147" width="14.7109375" style="3" customWidth="1"/>
    <col min="6148" max="6148" width="13" style="3" customWidth="1"/>
    <col min="6149" max="6149" width="10.7109375" style="3" customWidth="1"/>
    <col min="6150" max="6150" width="8.7109375" style="3" customWidth="1"/>
    <col min="6151" max="6151" width="8.85546875" style="3" customWidth="1"/>
    <col min="6152" max="6152" width="8.5703125" style="3" customWidth="1"/>
    <col min="6153" max="6153" width="7.85546875" style="3" customWidth="1"/>
    <col min="6154" max="6154" width="8" style="3" customWidth="1"/>
    <col min="6155" max="6155" width="8.85546875" style="3" customWidth="1"/>
    <col min="6156" max="6156" width="0" style="3" hidden="1" customWidth="1"/>
    <col min="6157" max="6391" width="9.140625" style="3"/>
    <col min="6392" max="6392" width="6.140625" style="3" bestFit="1" customWidth="1"/>
    <col min="6393" max="6393" width="28.28515625" style="3" customWidth="1"/>
    <col min="6394" max="6394" width="0" style="3" hidden="1" customWidth="1"/>
    <col min="6395" max="6395" width="9.140625" style="3"/>
    <col min="6396" max="6396" width="13.28515625" style="3" customWidth="1"/>
    <col min="6397" max="6397" width="11" style="3" customWidth="1"/>
    <col min="6398" max="6398" width="13.42578125" style="3" customWidth="1"/>
    <col min="6399" max="6399" width="13.85546875" style="3" customWidth="1"/>
    <col min="6400" max="6400" width="9.85546875" style="3" customWidth="1"/>
    <col min="6401" max="6401" width="11.140625" style="3" customWidth="1"/>
    <col min="6402" max="6402" width="12.5703125" style="3" customWidth="1"/>
    <col min="6403" max="6403" width="14.7109375" style="3" customWidth="1"/>
    <col min="6404" max="6404" width="13" style="3" customWidth="1"/>
    <col min="6405" max="6405" width="10.7109375" style="3" customWidth="1"/>
    <col min="6406" max="6406" width="8.7109375" style="3" customWidth="1"/>
    <col min="6407" max="6407" width="8.85546875" style="3" customWidth="1"/>
    <col min="6408" max="6408" width="8.5703125" style="3" customWidth="1"/>
    <col min="6409" max="6409" width="7.85546875" style="3" customWidth="1"/>
    <col min="6410" max="6410" width="8" style="3" customWidth="1"/>
    <col min="6411" max="6411" width="8.85546875" style="3" customWidth="1"/>
    <col min="6412" max="6412" width="0" style="3" hidden="1" customWidth="1"/>
    <col min="6413" max="6647" width="9.140625" style="3"/>
    <col min="6648" max="6648" width="6.140625" style="3" bestFit="1" customWidth="1"/>
    <col min="6649" max="6649" width="28.28515625" style="3" customWidth="1"/>
    <col min="6650" max="6650" width="0" style="3" hidden="1" customWidth="1"/>
    <col min="6651" max="6651" width="9.140625" style="3"/>
    <col min="6652" max="6652" width="13.28515625" style="3" customWidth="1"/>
    <col min="6653" max="6653" width="11" style="3" customWidth="1"/>
    <col min="6654" max="6654" width="13.42578125" style="3" customWidth="1"/>
    <col min="6655" max="6655" width="13.85546875" style="3" customWidth="1"/>
    <col min="6656" max="6656" width="9.85546875" style="3" customWidth="1"/>
    <col min="6657" max="6657" width="11.140625" style="3" customWidth="1"/>
    <col min="6658" max="6658" width="12.5703125" style="3" customWidth="1"/>
    <col min="6659" max="6659" width="14.7109375" style="3" customWidth="1"/>
    <col min="6660" max="6660" width="13" style="3" customWidth="1"/>
    <col min="6661" max="6661" width="10.7109375" style="3" customWidth="1"/>
    <col min="6662" max="6662" width="8.7109375" style="3" customWidth="1"/>
    <col min="6663" max="6663" width="8.85546875" style="3" customWidth="1"/>
    <col min="6664" max="6664" width="8.5703125" style="3" customWidth="1"/>
    <col min="6665" max="6665" width="7.85546875" style="3" customWidth="1"/>
    <col min="6666" max="6666" width="8" style="3" customWidth="1"/>
    <col min="6667" max="6667" width="8.85546875" style="3" customWidth="1"/>
    <col min="6668" max="6668" width="0" style="3" hidden="1" customWidth="1"/>
    <col min="6669" max="6903" width="9.140625" style="3"/>
    <col min="6904" max="6904" width="6.140625" style="3" bestFit="1" customWidth="1"/>
    <col min="6905" max="6905" width="28.28515625" style="3" customWidth="1"/>
    <col min="6906" max="6906" width="0" style="3" hidden="1" customWidth="1"/>
    <col min="6907" max="6907" width="9.140625" style="3"/>
    <col min="6908" max="6908" width="13.28515625" style="3" customWidth="1"/>
    <col min="6909" max="6909" width="11" style="3" customWidth="1"/>
    <col min="6910" max="6910" width="13.42578125" style="3" customWidth="1"/>
    <col min="6911" max="6911" width="13.85546875" style="3" customWidth="1"/>
    <col min="6912" max="6912" width="9.85546875" style="3" customWidth="1"/>
    <col min="6913" max="6913" width="11.140625" style="3" customWidth="1"/>
    <col min="6914" max="6914" width="12.5703125" style="3" customWidth="1"/>
    <col min="6915" max="6915" width="14.7109375" style="3" customWidth="1"/>
    <col min="6916" max="6916" width="13" style="3" customWidth="1"/>
    <col min="6917" max="6917" width="10.7109375" style="3" customWidth="1"/>
    <col min="6918" max="6918" width="8.7109375" style="3" customWidth="1"/>
    <col min="6919" max="6919" width="8.85546875" style="3" customWidth="1"/>
    <col min="6920" max="6920" width="8.5703125" style="3" customWidth="1"/>
    <col min="6921" max="6921" width="7.85546875" style="3" customWidth="1"/>
    <col min="6922" max="6922" width="8" style="3" customWidth="1"/>
    <col min="6923" max="6923" width="8.85546875" style="3" customWidth="1"/>
    <col min="6924" max="6924" width="0" style="3" hidden="1" customWidth="1"/>
    <col min="6925" max="7159" width="9.140625" style="3"/>
    <col min="7160" max="7160" width="6.140625" style="3" bestFit="1" customWidth="1"/>
    <col min="7161" max="7161" width="28.28515625" style="3" customWidth="1"/>
    <col min="7162" max="7162" width="0" style="3" hidden="1" customWidth="1"/>
    <col min="7163" max="7163" width="9.140625" style="3"/>
    <col min="7164" max="7164" width="13.28515625" style="3" customWidth="1"/>
    <col min="7165" max="7165" width="11" style="3" customWidth="1"/>
    <col min="7166" max="7166" width="13.42578125" style="3" customWidth="1"/>
    <col min="7167" max="7167" width="13.85546875" style="3" customWidth="1"/>
    <col min="7168" max="7168" width="9.85546875" style="3" customWidth="1"/>
    <col min="7169" max="7169" width="11.140625" style="3" customWidth="1"/>
    <col min="7170" max="7170" width="12.5703125" style="3" customWidth="1"/>
    <col min="7171" max="7171" width="14.7109375" style="3" customWidth="1"/>
    <col min="7172" max="7172" width="13" style="3" customWidth="1"/>
    <col min="7173" max="7173" width="10.7109375" style="3" customWidth="1"/>
    <col min="7174" max="7174" width="8.7109375" style="3" customWidth="1"/>
    <col min="7175" max="7175" width="8.85546875" style="3" customWidth="1"/>
    <col min="7176" max="7176" width="8.5703125" style="3" customWidth="1"/>
    <col min="7177" max="7177" width="7.85546875" style="3" customWidth="1"/>
    <col min="7178" max="7178" width="8" style="3" customWidth="1"/>
    <col min="7179" max="7179" width="8.85546875" style="3" customWidth="1"/>
    <col min="7180" max="7180" width="0" style="3" hidden="1" customWidth="1"/>
    <col min="7181" max="7415" width="9.140625" style="3"/>
    <col min="7416" max="7416" width="6.140625" style="3" bestFit="1" customWidth="1"/>
    <col min="7417" max="7417" width="28.28515625" style="3" customWidth="1"/>
    <col min="7418" max="7418" width="0" style="3" hidden="1" customWidth="1"/>
    <col min="7419" max="7419" width="9.140625" style="3"/>
    <col min="7420" max="7420" width="13.28515625" style="3" customWidth="1"/>
    <col min="7421" max="7421" width="11" style="3" customWidth="1"/>
    <col min="7422" max="7422" width="13.42578125" style="3" customWidth="1"/>
    <col min="7423" max="7423" width="13.85546875" style="3" customWidth="1"/>
    <col min="7424" max="7424" width="9.85546875" style="3" customWidth="1"/>
    <col min="7425" max="7425" width="11.140625" style="3" customWidth="1"/>
    <col min="7426" max="7426" width="12.5703125" style="3" customWidth="1"/>
    <col min="7427" max="7427" width="14.7109375" style="3" customWidth="1"/>
    <col min="7428" max="7428" width="13" style="3" customWidth="1"/>
    <col min="7429" max="7429" width="10.7109375" style="3" customWidth="1"/>
    <col min="7430" max="7430" width="8.7109375" style="3" customWidth="1"/>
    <col min="7431" max="7431" width="8.85546875" style="3" customWidth="1"/>
    <col min="7432" max="7432" width="8.5703125" style="3" customWidth="1"/>
    <col min="7433" max="7433" width="7.85546875" style="3" customWidth="1"/>
    <col min="7434" max="7434" width="8" style="3" customWidth="1"/>
    <col min="7435" max="7435" width="8.85546875" style="3" customWidth="1"/>
    <col min="7436" max="7436" width="0" style="3" hidden="1" customWidth="1"/>
    <col min="7437" max="7671" width="9.140625" style="3"/>
    <col min="7672" max="7672" width="6.140625" style="3" bestFit="1" customWidth="1"/>
    <col min="7673" max="7673" width="28.28515625" style="3" customWidth="1"/>
    <col min="7674" max="7674" width="0" style="3" hidden="1" customWidth="1"/>
    <col min="7675" max="7675" width="9.140625" style="3"/>
    <col min="7676" max="7676" width="13.28515625" style="3" customWidth="1"/>
    <col min="7677" max="7677" width="11" style="3" customWidth="1"/>
    <col min="7678" max="7678" width="13.42578125" style="3" customWidth="1"/>
    <col min="7679" max="7679" width="13.85546875" style="3" customWidth="1"/>
    <col min="7680" max="7680" width="9.85546875" style="3" customWidth="1"/>
    <col min="7681" max="7681" width="11.140625" style="3" customWidth="1"/>
    <col min="7682" max="7682" width="12.5703125" style="3" customWidth="1"/>
    <col min="7683" max="7683" width="14.7109375" style="3" customWidth="1"/>
    <col min="7684" max="7684" width="13" style="3" customWidth="1"/>
    <col min="7685" max="7685" width="10.7109375" style="3" customWidth="1"/>
    <col min="7686" max="7686" width="8.7109375" style="3" customWidth="1"/>
    <col min="7687" max="7687" width="8.85546875" style="3" customWidth="1"/>
    <col min="7688" max="7688" width="8.5703125" style="3" customWidth="1"/>
    <col min="7689" max="7689" width="7.85546875" style="3" customWidth="1"/>
    <col min="7690" max="7690" width="8" style="3" customWidth="1"/>
    <col min="7691" max="7691" width="8.85546875" style="3" customWidth="1"/>
    <col min="7692" max="7692" width="0" style="3" hidden="1" customWidth="1"/>
    <col min="7693" max="7927" width="9.140625" style="3"/>
    <col min="7928" max="7928" width="6.140625" style="3" bestFit="1" customWidth="1"/>
    <col min="7929" max="7929" width="28.28515625" style="3" customWidth="1"/>
    <col min="7930" max="7930" width="0" style="3" hidden="1" customWidth="1"/>
    <col min="7931" max="7931" width="9.140625" style="3"/>
    <col min="7932" max="7932" width="13.28515625" style="3" customWidth="1"/>
    <col min="7933" max="7933" width="11" style="3" customWidth="1"/>
    <col min="7934" max="7934" width="13.42578125" style="3" customWidth="1"/>
    <col min="7935" max="7935" width="13.85546875" style="3" customWidth="1"/>
    <col min="7936" max="7936" width="9.85546875" style="3" customWidth="1"/>
    <col min="7937" max="7937" width="11.140625" style="3" customWidth="1"/>
    <col min="7938" max="7938" width="12.5703125" style="3" customWidth="1"/>
    <col min="7939" max="7939" width="14.7109375" style="3" customWidth="1"/>
    <col min="7940" max="7940" width="13" style="3" customWidth="1"/>
    <col min="7941" max="7941" width="10.7109375" style="3" customWidth="1"/>
    <col min="7942" max="7942" width="8.7109375" style="3" customWidth="1"/>
    <col min="7943" max="7943" width="8.85546875" style="3" customWidth="1"/>
    <col min="7944" max="7944" width="8.5703125" style="3" customWidth="1"/>
    <col min="7945" max="7945" width="7.85546875" style="3" customWidth="1"/>
    <col min="7946" max="7946" width="8" style="3" customWidth="1"/>
    <col min="7947" max="7947" width="8.85546875" style="3" customWidth="1"/>
    <col min="7948" max="7948" width="0" style="3" hidden="1" customWidth="1"/>
    <col min="7949" max="8183" width="9.140625" style="3"/>
    <col min="8184" max="8184" width="6.140625" style="3" bestFit="1" customWidth="1"/>
    <col min="8185" max="8185" width="28.28515625" style="3" customWidth="1"/>
    <col min="8186" max="8186" width="0" style="3" hidden="1" customWidth="1"/>
    <col min="8187" max="8187" width="9.140625" style="3"/>
    <col min="8188" max="8188" width="13.28515625" style="3" customWidth="1"/>
    <col min="8189" max="8189" width="11" style="3" customWidth="1"/>
    <col min="8190" max="8190" width="13.42578125" style="3" customWidth="1"/>
    <col min="8191" max="8191" width="13.85546875" style="3" customWidth="1"/>
    <col min="8192" max="8192" width="9.85546875" style="3" customWidth="1"/>
    <col min="8193" max="8193" width="11.140625" style="3" customWidth="1"/>
    <col min="8194" max="8194" width="12.5703125" style="3" customWidth="1"/>
    <col min="8195" max="8195" width="14.7109375" style="3" customWidth="1"/>
    <col min="8196" max="8196" width="13" style="3" customWidth="1"/>
    <col min="8197" max="8197" width="10.7109375" style="3" customWidth="1"/>
    <col min="8198" max="8198" width="8.7109375" style="3" customWidth="1"/>
    <col min="8199" max="8199" width="8.85546875" style="3" customWidth="1"/>
    <col min="8200" max="8200" width="8.5703125" style="3" customWidth="1"/>
    <col min="8201" max="8201" width="7.85546875" style="3" customWidth="1"/>
    <col min="8202" max="8202" width="8" style="3" customWidth="1"/>
    <col min="8203" max="8203" width="8.85546875" style="3" customWidth="1"/>
    <col min="8204" max="8204" width="0" style="3" hidden="1" customWidth="1"/>
    <col min="8205" max="8439" width="9.140625" style="3"/>
    <col min="8440" max="8440" width="6.140625" style="3" bestFit="1" customWidth="1"/>
    <col min="8441" max="8441" width="28.28515625" style="3" customWidth="1"/>
    <col min="8442" max="8442" width="0" style="3" hidden="1" customWidth="1"/>
    <col min="8443" max="8443" width="9.140625" style="3"/>
    <col min="8444" max="8444" width="13.28515625" style="3" customWidth="1"/>
    <col min="8445" max="8445" width="11" style="3" customWidth="1"/>
    <col min="8446" max="8446" width="13.42578125" style="3" customWidth="1"/>
    <col min="8447" max="8447" width="13.85546875" style="3" customWidth="1"/>
    <col min="8448" max="8448" width="9.85546875" style="3" customWidth="1"/>
    <col min="8449" max="8449" width="11.140625" style="3" customWidth="1"/>
    <col min="8450" max="8450" width="12.5703125" style="3" customWidth="1"/>
    <col min="8451" max="8451" width="14.7109375" style="3" customWidth="1"/>
    <col min="8452" max="8452" width="13" style="3" customWidth="1"/>
    <col min="8453" max="8453" width="10.7109375" style="3" customWidth="1"/>
    <col min="8454" max="8454" width="8.7109375" style="3" customWidth="1"/>
    <col min="8455" max="8455" width="8.85546875" style="3" customWidth="1"/>
    <col min="8456" max="8456" width="8.5703125" style="3" customWidth="1"/>
    <col min="8457" max="8457" width="7.85546875" style="3" customWidth="1"/>
    <col min="8458" max="8458" width="8" style="3" customWidth="1"/>
    <col min="8459" max="8459" width="8.85546875" style="3" customWidth="1"/>
    <col min="8460" max="8460" width="0" style="3" hidden="1" customWidth="1"/>
    <col min="8461" max="8695" width="9.140625" style="3"/>
    <col min="8696" max="8696" width="6.140625" style="3" bestFit="1" customWidth="1"/>
    <col min="8697" max="8697" width="28.28515625" style="3" customWidth="1"/>
    <col min="8698" max="8698" width="0" style="3" hidden="1" customWidth="1"/>
    <col min="8699" max="8699" width="9.140625" style="3"/>
    <col min="8700" max="8700" width="13.28515625" style="3" customWidth="1"/>
    <col min="8701" max="8701" width="11" style="3" customWidth="1"/>
    <col min="8702" max="8702" width="13.42578125" style="3" customWidth="1"/>
    <col min="8703" max="8703" width="13.85546875" style="3" customWidth="1"/>
    <col min="8704" max="8704" width="9.85546875" style="3" customWidth="1"/>
    <col min="8705" max="8705" width="11.140625" style="3" customWidth="1"/>
    <col min="8706" max="8706" width="12.5703125" style="3" customWidth="1"/>
    <col min="8707" max="8707" width="14.7109375" style="3" customWidth="1"/>
    <col min="8708" max="8708" width="13" style="3" customWidth="1"/>
    <col min="8709" max="8709" width="10.7109375" style="3" customWidth="1"/>
    <col min="8710" max="8710" width="8.7109375" style="3" customWidth="1"/>
    <col min="8711" max="8711" width="8.85546875" style="3" customWidth="1"/>
    <col min="8712" max="8712" width="8.5703125" style="3" customWidth="1"/>
    <col min="8713" max="8713" width="7.85546875" style="3" customWidth="1"/>
    <col min="8714" max="8714" width="8" style="3" customWidth="1"/>
    <col min="8715" max="8715" width="8.85546875" style="3" customWidth="1"/>
    <col min="8716" max="8716" width="0" style="3" hidden="1" customWidth="1"/>
    <col min="8717" max="8951" width="9.140625" style="3"/>
    <col min="8952" max="8952" width="6.140625" style="3" bestFit="1" customWidth="1"/>
    <col min="8953" max="8953" width="28.28515625" style="3" customWidth="1"/>
    <col min="8954" max="8954" width="0" style="3" hidden="1" customWidth="1"/>
    <col min="8955" max="8955" width="9.140625" style="3"/>
    <col min="8956" max="8956" width="13.28515625" style="3" customWidth="1"/>
    <col min="8957" max="8957" width="11" style="3" customWidth="1"/>
    <col min="8958" max="8958" width="13.42578125" style="3" customWidth="1"/>
    <col min="8959" max="8959" width="13.85546875" style="3" customWidth="1"/>
    <col min="8960" max="8960" width="9.85546875" style="3" customWidth="1"/>
    <col min="8961" max="8961" width="11.140625" style="3" customWidth="1"/>
    <col min="8962" max="8962" width="12.5703125" style="3" customWidth="1"/>
    <col min="8963" max="8963" width="14.7109375" style="3" customWidth="1"/>
    <col min="8964" max="8964" width="13" style="3" customWidth="1"/>
    <col min="8965" max="8965" width="10.7109375" style="3" customWidth="1"/>
    <col min="8966" max="8966" width="8.7109375" style="3" customWidth="1"/>
    <col min="8967" max="8967" width="8.85546875" style="3" customWidth="1"/>
    <col min="8968" max="8968" width="8.5703125" style="3" customWidth="1"/>
    <col min="8969" max="8969" width="7.85546875" style="3" customWidth="1"/>
    <col min="8970" max="8970" width="8" style="3" customWidth="1"/>
    <col min="8971" max="8971" width="8.85546875" style="3" customWidth="1"/>
    <col min="8972" max="8972" width="0" style="3" hidden="1" customWidth="1"/>
    <col min="8973" max="9207" width="9.140625" style="3"/>
    <col min="9208" max="9208" width="6.140625" style="3" bestFit="1" customWidth="1"/>
    <col min="9209" max="9209" width="28.28515625" style="3" customWidth="1"/>
    <col min="9210" max="9210" width="0" style="3" hidden="1" customWidth="1"/>
    <col min="9211" max="9211" width="9.140625" style="3"/>
    <col min="9212" max="9212" width="13.28515625" style="3" customWidth="1"/>
    <col min="9213" max="9213" width="11" style="3" customWidth="1"/>
    <col min="9214" max="9214" width="13.42578125" style="3" customWidth="1"/>
    <col min="9215" max="9215" width="13.85546875" style="3" customWidth="1"/>
    <col min="9216" max="9216" width="9.85546875" style="3" customWidth="1"/>
    <col min="9217" max="9217" width="11.140625" style="3" customWidth="1"/>
    <col min="9218" max="9218" width="12.5703125" style="3" customWidth="1"/>
    <col min="9219" max="9219" width="14.7109375" style="3" customWidth="1"/>
    <col min="9220" max="9220" width="13" style="3" customWidth="1"/>
    <col min="9221" max="9221" width="10.7109375" style="3" customWidth="1"/>
    <col min="9222" max="9222" width="8.7109375" style="3" customWidth="1"/>
    <col min="9223" max="9223" width="8.85546875" style="3" customWidth="1"/>
    <col min="9224" max="9224" width="8.5703125" style="3" customWidth="1"/>
    <col min="9225" max="9225" width="7.85546875" style="3" customWidth="1"/>
    <col min="9226" max="9226" width="8" style="3" customWidth="1"/>
    <col min="9227" max="9227" width="8.85546875" style="3" customWidth="1"/>
    <col min="9228" max="9228" width="0" style="3" hidden="1" customWidth="1"/>
    <col min="9229" max="9463" width="9.140625" style="3"/>
    <col min="9464" max="9464" width="6.140625" style="3" bestFit="1" customWidth="1"/>
    <col min="9465" max="9465" width="28.28515625" style="3" customWidth="1"/>
    <col min="9466" max="9466" width="0" style="3" hidden="1" customWidth="1"/>
    <col min="9467" max="9467" width="9.140625" style="3"/>
    <col min="9468" max="9468" width="13.28515625" style="3" customWidth="1"/>
    <col min="9469" max="9469" width="11" style="3" customWidth="1"/>
    <col min="9470" max="9470" width="13.42578125" style="3" customWidth="1"/>
    <col min="9471" max="9471" width="13.85546875" style="3" customWidth="1"/>
    <col min="9472" max="9472" width="9.85546875" style="3" customWidth="1"/>
    <col min="9473" max="9473" width="11.140625" style="3" customWidth="1"/>
    <col min="9474" max="9474" width="12.5703125" style="3" customWidth="1"/>
    <col min="9475" max="9475" width="14.7109375" style="3" customWidth="1"/>
    <col min="9476" max="9476" width="13" style="3" customWidth="1"/>
    <col min="9477" max="9477" width="10.7109375" style="3" customWidth="1"/>
    <col min="9478" max="9478" width="8.7109375" style="3" customWidth="1"/>
    <col min="9479" max="9479" width="8.85546875" style="3" customWidth="1"/>
    <col min="9480" max="9480" width="8.5703125" style="3" customWidth="1"/>
    <col min="9481" max="9481" width="7.85546875" style="3" customWidth="1"/>
    <col min="9482" max="9482" width="8" style="3" customWidth="1"/>
    <col min="9483" max="9483" width="8.85546875" style="3" customWidth="1"/>
    <col min="9484" max="9484" width="0" style="3" hidden="1" customWidth="1"/>
    <col min="9485" max="9719" width="9.140625" style="3"/>
    <col min="9720" max="9720" width="6.140625" style="3" bestFit="1" customWidth="1"/>
    <col min="9721" max="9721" width="28.28515625" style="3" customWidth="1"/>
    <col min="9722" max="9722" width="0" style="3" hidden="1" customWidth="1"/>
    <col min="9723" max="9723" width="9.140625" style="3"/>
    <col min="9724" max="9724" width="13.28515625" style="3" customWidth="1"/>
    <col min="9725" max="9725" width="11" style="3" customWidth="1"/>
    <col min="9726" max="9726" width="13.42578125" style="3" customWidth="1"/>
    <col min="9727" max="9727" width="13.85546875" style="3" customWidth="1"/>
    <col min="9728" max="9728" width="9.85546875" style="3" customWidth="1"/>
    <col min="9729" max="9729" width="11.140625" style="3" customWidth="1"/>
    <col min="9730" max="9730" width="12.5703125" style="3" customWidth="1"/>
    <col min="9731" max="9731" width="14.7109375" style="3" customWidth="1"/>
    <col min="9732" max="9732" width="13" style="3" customWidth="1"/>
    <col min="9733" max="9733" width="10.7109375" style="3" customWidth="1"/>
    <col min="9734" max="9734" width="8.7109375" style="3" customWidth="1"/>
    <col min="9735" max="9735" width="8.85546875" style="3" customWidth="1"/>
    <col min="9736" max="9736" width="8.5703125" style="3" customWidth="1"/>
    <col min="9737" max="9737" width="7.85546875" style="3" customWidth="1"/>
    <col min="9738" max="9738" width="8" style="3" customWidth="1"/>
    <col min="9739" max="9739" width="8.85546875" style="3" customWidth="1"/>
    <col min="9740" max="9740" width="0" style="3" hidden="1" customWidth="1"/>
    <col min="9741" max="9975" width="9.140625" style="3"/>
    <col min="9976" max="9976" width="6.140625" style="3" bestFit="1" customWidth="1"/>
    <col min="9977" max="9977" width="28.28515625" style="3" customWidth="1"/>
    <col min="9978" max="9978" width="0" style="3" hidden="1" customWidth="1"/>
    <col min="9979" max="9979" width="9.140625" style="3"/>
    <col min="9980" max="9980" width="13.28515625" style="3" customWidth="1"/>
    <col min="9981" max="9981" width="11" style="3" customWidth="1"/>
    <col min="9982" max="9982" width="13.42578125" style="3" customWidth="1"/>
    <col min="9983" max="9983" width="13.85546875" style="3" customWidth="1"/>
    <col min="9984" max="9984" width="9.85546875" style="3" customWidth="1"/>
    <col min="9985" max="9985" width="11.140625" style="3" customWidth="1"/>
    <col min="9986" max="9986" width="12.5703125" style="3" customWidth="1"/>
    <col min="9987" max="9987" width="14.7109375" style="3" customWidth="1"/>
    <col min="9988" max="9988" width="13" style="3" customWidth="1"/>
    <col min="9989" max="9989" width="10.7109375" style="3" customWidth="1"/>
    <col min="9990" max="9990" width="8.7109375" style="3" customWidth="1"/>
    <col min="9991" max="9991" width="8.85546875" style="3" customWidth="1"/>
    <col min="9992" max="9992" width="8.5703125" style="3" customWidth="1"/>
    <col min="9993" max="9993" width="7.85546875" style="3" customWidth="1"/>
    <col min="9994" max="9994" width="8" style="3" customWidth="1"/>
    <col min="9995" max="9995" width="8.85546875" style="3" customWidth="1"/>
    <col min="9996" max="9996" width="0" style="3" hidden="1" customWidth="1"/>
    <col min="9997" max="10231" width="9.140625" style="3"/>
    <col min="10232" max="10232" width="6.140625" style="3" bestFit="1" customWidth="1"/>
    <col min="10233" max="10233" width="28.28515625" style="3" customWidth="1"/>
    <col min="10234" max="10234" width="0" style="3" hidden="1" customWidth="1"/>
    <col min="10235" max="10235" width="9.140625" style="3"/>
    <col min="10236" max="10236" width="13.28515625" style="3" customWidth="1"/>
    <col min="10237" max="10237" width="11" style="3" customWidth="1"/>
    <col min="10238" max="10238" width="13.42578125" style="3" customWidth="1"/>
    <col min="10239" max="10239" width="13.85546875" style="3" customWidth="1"/>
    <col min="10240" max="10240" width="9.85546875" style="3" customWidth="1"/>
    <col min="10241" max="10241" width="11.140625" style="3" customWidth="1"/>
    <col min="10242" max="10242" width="12.5703125" style="3" customWidth="1"/>
    <col min="10243" max="10243" width="14.7109375" style="3" customWidth="1"/>
    <col min="10244" max="10244" width="13" style="3" customWidth="1"/>
    <col min="10245" max="10245" width="10.7109375" style="3" customWidth="1"/>
    <col min="10246" max="10246" width="8.7109375" style="3" customWidth="1"/>
    <col min="10247" max="10247" width="8.85546875" style="3" customWidth="1"/>
    <col min="10248" max="10248" width="8.5703125" style="3" customWidth="1"/>
    <col min="10249" max="10249" width="7.85546875" style="3" customWidth="1"/>
    <col min="10250" max="10250" width="8" style="3" customWidth="1"/>
    <col min="10251" max="10251" width="8.85546875" style="3" customWidth="1"/>
    <col min="10252" max="10252" width="0" style="3" hidden="1" customWidth="1"/>
    <col min="10253" max="10487" width="9.140625" style="3"/>
    <col min="10488" max="10488" width="6.140625" style="3" bestFit="1" customWidth="1"/>
    <col min="10489" max="10489" width="28.28515625" style="3" customWidth="1"/>
    <col min="10490" max="10490" width="0" style="3" hidden="1" customWidth="1"/>
    <col min="10491" max="10491" width="9.140625" style="3"/>
    <col min="10492" max="10492" width="13.28515625" style="3" customWidth="1"/>
    <col min="10493" max="10493" width="11" style="3" customWidth="1"/>
    <col min="10494" max="10494" width="13.42578125" style="3" customWidth="1"/>
    <col min="10495" max="10495" width="13.85546875" style="3" customWidth="1"/>
    <col min="10496" max="10496" width="9.85546875" style="3" customWidth="1"/>
    <col min="10497" max="10497" width="11.140625" style="3" customWidth="1"/>
    <col min="10498" max="10498" width="12.5703125" style="3" customWidth="1"/>
    <col min="10499" max="10499" width="14.7109375" style="3" customWidth="1"/>
    <col min="10500" max="10500" width="13" style="3" customWidth="1"/>
    <col min="10501" max="10501" width="10.7109375" style="3" customWidth="1"/>
    <col min="10502" max="10502" width="8.7109375" style="3" customWidth="1"/>
    <col min="10503" max="10503" width="8.85546875" style="3" customWidth="1"/>
    <col min="10504" max="10504" width="8.5703125" style="3" customWidth="1"/>
    <col min="10505" max="10505" width="7.85546875" style="3" customWidth="1"/>
    <col min="10506" max="10506" width="8" style="3" customWidth="1"/>
    <col min="10507" max="10507" width="8.85546875" style="3" customWidth="1"/>
    <col min="10508" max="10508" width="0" style="3" hidden="1" customWidth="1"/>
    <col min="10509" max="10743" width="9.140625" style="3"/>
    <col min="10744" max="10744" width="6.140625" style="3" bestFit="1" customWidth="1"/>
    <col min="10745" max="10745" width="28.28515625" style="3" customWidth="1"/>
    <col min="10746" max="10746" width="0" style="3" hidden="1" customWidth="1"/>
    <col min="10747" max="10747" width="9.140625" style="3"/>
    <col min="10748" max="10748" width="13.28515625" style="3" customWidth="1"/>
    <col min="10749" max="10749" width="11" style="3" customWidth="1"/>
    <col min="10750" max="10750" width="13.42578125" style="3" customWidth="1"/>
    <col min="10751" max="10751" width="13.85546875" style="3" customWidth="1"/>
    <col min="10752" max="10752" width="9.85546875" style="3" customWidth="1"/>
    <col min="10753" max="10753" width="11.140625" style="3" customWidth="1"/>
    <col min="10754" max="10754" width="12.5703125" style="3" customWidth="1"/>
    <col min="10755" max="10755" width="14.7109375" style="3" customWidth="1"/>
    <col min="10756" max="10756" width="13" style="3" customWidth="1"/>
    <col min="10757" max="10757" width="10.7109375" style="3" customWidth="1"/>
    <col min="10758" max="10758" width="8.7109375" style="3" customWidth="1"/>
    <col min="10759" max="10759" width="8.85546875" style="3" customWidth="1"/>
    <col min="10760" max="10760" width="8.5703125" style="3" customWidth="1"/>
    <col min="10761" max="10761" width="7.85546875" style="3" customWidth="1"/>
    <col min="10762" max="10762" width="8" style="3" customWidth="1"/>
    <col min="10763" max="10763" width="8.85546875" style="3" customWidth="1"/>
    <col min="10764" max="10764" width="0" style="3" hidden="1" customWidth="1"/>
    <col min="10765" max="10999" width="9.140625" style="3"/>
    <col min="11000" max="11000" width="6.140625" style="3" bestFit="1" customWidth="1"/>
    <col min="11001" max="11001" width="28.28515625" style="3" customWidth="1"/>
    <col min="11002" max="11002" width="0" style="3" hidden="1" customWidth="1"/>
    <col min="11003" max="11003" width="9.140625" style="3"/>
    <col min="11004" max="11004" width="13.28515625" style="3" customWidth="1"/>
    <col min="11005" max="11005" width="11" style="3" customWidth="1"/>
    <col min="11006" max="11006" width="13.42578125" style="3" customWidth="1"/>
    <col min="11007" max="11007" width="13.85546875" style="3" customWidth="1"/>
    <col min="11008" max="11008" width="9.85546875" style="3" customWidth="1"/>
    <col min="11009" max="11009" width="11.140625" style="3" customWidth="1"/>
    <col min="11010" max="11010" width="12.5703125" style="3" customWidth="1"/>
    <col min="11011" max="11011" width="14.7109375" style="3" customWidth="1"/>
    <col min="11012" max="11012" width="13" style="3" customWidth="1"/>
    <col min="11013" max="11013" width="10.7109375" style="3" customWidth="1"/>
    <col min="11014" max="11014" width="8.7109375" style="3" customWidth="1"/>
    <col min="11015" max="11015" width="8.85546875" style="3" customWidth="1"/>
    <col min="11016" max="11016" width="8.5703125" style="3" customWidth="1"/>
    <col min="11017" max="11017" width="7.85546875" style="3" customWidth="1"/>
    <col min="11018" max="11018" width="8" style="3" customWidth="1"/>
    <col min="11019" max="11019" width="8.85546875" style="3" customWidth="1"/>
    <col min="11020" max="11020" width="0" style="3" hidden="1" customWidth="1"/>
    <col min="11021" max="11255" width="9.140625" style="3"/>
    <col min="11256" max="11256" width="6.140625" style="3" bestFit="1" customWidth="1"/>
    <col min="11257" max="11257" width="28.28515625" style="3" customWidth="1"/>
    <col min="11258" max="11258" width="0" style="3" hidden="1" customWidth="1"/>
    <col min="11259" max="11259" width="9.140625" style="3"/>
    <col min="11260" max="11260" width="13.28515625" style="3" customWidth="1"/>
    <col min="11261" max="11261" width="11" style="3" customWidth="1"/>
    <col min="11262" max="11262" width="13.42578125" style="3" customWidth="1"/>
    <col min="11263" max="11263" width="13.85546875" style="3" customWidth="1"/>
    <col min="11264" max="11264" width="9.85546875" style="3" customWidth="1"/>
    <col min="11265" max="11265" width="11.140625" style="3" customWidth="1"/>
    <col min="11266" max="11266" width="12.5703125" style="3" customWidth="1"/>
    <col min="11267" max="11267" width="14.7109375" style="3" customWidth="1"/>
    <col min="11268" max="11268" width="13" style="3" customWidth="1"/>
    <col min="11269" max="11269" width="10.7109375" style="3" customWidth="1"/>
    <col min="11270" max="11270" width="8.7109375" style="3" customWidth="1"/>
    <col min="11271" max="11271" width="8.85546875" style="3" customWidth="1"/>
    <col min="11272" max="11272" width="8.5703125" style="3" customWidth="1"/>
    <col min="11273" max="11273" width="7.85546875" style="3" customWidth="1"/>
    <col min="11274" max="11274" width="8" style="3" customWidth="1"/>
    <col min="11275" max="11275" width="8.85546875" style="3" customWidth="1"/>
    <col min="11276" max="11276" width="0" style="3" hidden="1" customWidth="1"/>
    <col min="11277" max="11511" width="9.140625" style="3"/>
    <col min="11512" max="11512" width="6.140625" style="3" bestFit="1" customWidth="1"/>
    <col min="11513" max="11513" width="28.28515625" style="3" customWidth="1"/>
    <col min="11514" max="11514" width="0" style="3" hidden="1" customWidth="1"/>
    <col min="11515" max="11515" width="9.140625" style="3"/>
    <col min="11516" max="11516" width="13.28515625" style="3" customWidth="1"/>
    <col min="11517" max="11517" width="11" style="3" customWidth="1"/>
    <col min="11518" max="11518" width="13.42578125" style="3" customWidth="1"/>
    <col min="11519" max="11519" width="13.85546875" style="3" customWidth="1"/>
    <col min="11520" max="11520" width="9.85546875" style="3" customWidth="1"/>
    <col min="11521" max="11521" width="11.140625" style="3" customWidth="1"/>
    <col min="11522" max="11522" width="12.5703125" style="3" customWidth="1"/>
    <col min="11523" max="11523" width="14.7109375" style="3" customWidth="1"/>
    <col min="11524" max="11524" width="13" style="3" customWidth="1"/>
    <col min="11525" max="11525" width="10.7109375" style="3" customWidth="1"/>
    <col min="11526" max="11526" width="8.7109375" style="3" customWidth="1"/>
    <col min="11527" max="11527" width="8.85546875" style="3" customWidth="1"/>
    <col min="11528" max="11528" width="8.5703125" style="3" customWidth="1"/>
    <col min="11529" max="11529" width="7.85546875" style="3" customWidth="1"/>
    <col min="11530" max="11530" width="8" style="3" customWidth="1"/>
    <col min="11531" max="11531" width="8.85546875" style="3" customWidth="1"/>
    <col min="11532" max="11532" width="0" style="3" hidden="1" customWidth="1"/>
    <col min="11533" max="11767" width="9.140625" style="3"/>
    <col min="11768" max="11768" width="6.140625" style="3" bestFit="1" customWidth="1"/>
    <col min="11769" max="11769" width="28.28515625" style="3" customWidth="1"/>
    <col min="11770" max="11770" width="0" style="3" hidden="1" customWidth="1"/>
    <col min="11771" max="11771" width="9.140625" style="3"/>
    <col min="11772" max="11772" width="13.28515625" style="3" customWidth="1"/>
    <col min="11773" max="11773" width="11" style="3" customWidth="1"/>
    <col min="11774" max="11774" width="13.42578125" style="3" customWidth="1"/>
    <col min="11775" max="11775" width="13.85546875" style="3" customWidth="1"/>
    <col min="11776" max="11776" width="9.85546875" style="3" customWidth="1"/>
    <col min="11777" max="11777" width="11.140625" style="3" customWidth="1"/>
    <col min="11778" max="11778" width="12.5703125" style="3" customWidth="1"/>
    <col min="11779" max="11779" width="14.7109375" style="3" customWidth="1"/>
    <col min="11780" max="11780" width="13" style="3" customWidth="1"/>
    <col min="11781" max="11781" width="10.7109375" style="3" customWidth="1"/>
    <col min="11782" max="11782" width="8.7109375" style="3" customWidth="1"/>
    <col min="11783" max="11783" width="8.85546875" style="3" customWidth="1"/>
    <col min="11784" max="11784" width="8.5703125" style="3" customWidth="1"/>
    <col min="11785" max="11785" width="7.85546875" style="3" customWidth="1"/>
    <col min="11786" max="11786" width="8" style="3" customWidth="1"/>
    <col min="11787" max="11787" width="8.85546875" style="3" customWidth="1"/>
    <col min="11788" max="11788" width="0" style="3" hidden="1" customWidth="1"/>
    <col min="11789" max="12023" width="9.140625" style="3"/>
    <col min="12024" max="12024" width="6.140625" style="3" bestFit="1" customWidth="1"/>
    <col min="12025" max="12025" width="28.28515625" style="3" customWidth="1"/>
    <col min="12026" max="12026" width="0" style="3" hidden="1" customWidth="1"/>
    <col min="12027" max="12027" width="9.140625" style="3"/>
    <col min="12028" max="12028" width="13.28515625" style="3" customWidth="1"/>
    <col min="12029" max="12029" width="11" style="3" customWidth="1"/>
    <col min="12030" max="12030" width="13.42578125" style="3" customWidth="1"/>
    <col min="12031" max="12031" width="13.85546875" style="3" customWidth="1"/>
    <col min="12032" max="12032" width="9.85546875" style="3" customWidth="1"/>
    <col min="12033" max="12033" width="11.140625" style="3" customWidth="1"/>
    <col min="12034" max="12034" width="12.5703125" style="3" customWidth="1"/>
    <col min="12035" max="12035" width="14.7109375" style="3" customWidth="1"/>
    <col min="12036" max="12036" width="13" style="3" customWidth="1"/>
    <col min="12037" max="12037" width="10.7109375" style="3" customWidth="1"/>
    <col min="12038" max="12038" width="8.7109375" style="3" customWidth="1"/>
    <col min="12039" max="12039" width="8.85546875" style="3" customWidth="1"/>
    <col min="12040" max="12040" width="8.5703125" style="3" customWidth="1"/>
    <col min="12041" max="12041" width="7.85546875" style="3" customWidth="1"/>
    <col min="12042" max="12042" width="8" style="3" customWidth="1"/>
    <col min="12043" max="12043" width="8.85546875" style="3" customWidth="1"/>
    <col min="12044" max="12044" width="0" style="3" hidden="1" customWidth="1"/>
    <col min="12045" max="12279" width="9.140625" style="3"/>
    <col min="12280" max="12280" width="6.140625" style="3" bestFit="1" customWidth="1"/>
    <col min="12281" max="12281" width="28.28515625" style="3" customWidth="1"/>
    <col min="12282" max="12282" width="0" style="3" hidden="1" customWidth="1"/>
    <col min="12283" max="12283" width="9.140625" style="3"/>
    <col min="12284" max="12284" width="13.28515625" style="3" customWidth="1"/>
    <col min="12285" max="12285" width="11" style="3" customWidth="1"/>
    <col min="12286" max="12286" width="13.42578125" style="3" customWidth="1"/>
    <col min="12287" max="12287" width="13.85546875" style="3" customWidth="1"/>
    <col min="12288" max="12288" width="9.85546875" style="3" customWidth="1"/>
    <col min="12289" max="12289" width="11.140625" style="3" customWidth="1"/>
    <col min="12290" max="12290" width="12.5703125" style="3" customWidth="1"/>
    <col min="12291" max="12291" width="14.7109375" style="3" customWidth="1"/>
    <col min="12292" max="12292" width="13" style="3" customWidth="1"/>
    <col min="12293" max="12293" width="10.7109375" style="3" customWidth="1"/>
    <col min="12294" max="12294" width="8.7109375" style="3" customWidth="1"/>
    <col min="12295" max="12295" width="8.85546875" style="3" customWidth="1"/>
    <col min="12296" max="12296" width="8.5703125" style="3" customWidth="1"/>
    <col min="12297" max="12297" width="7.85546875" style="3" customWidth="1"/>
    <col min="12298" max="12298" width="8" style="3" customWidth="1"/>
    <col min="12299" max="12299" width="8.85546875" style="3" customWidth="1"/>
    <col min="12300" max="12300" width="0" style="3" hidden="1" customWidth="1"/>
    <col min="12301" max="12535" width="9.140625" style="3"/>
    <col min="12536" max="12536" width="6.140625" style="3" bestFit="1" customWidth="1"/>
    <col min="12537" max="12537" width="28.28515625" style="3" customWidth="1"/>
    <col min="12538" max="12538" width="0" style="3" hidden="1" customWidth="1"/>
    <col min="12539" max="12539" width="9.140625" style="3"/>
    <col min="12540" max="12540" width="13.28515625" style="3" customWidth="1"/>
    <col min="12541" max="12541" width="11" style="3" customWidth="1"/>
    <col min="12542" max="12542" width="13.42578125" style="3" customWidth="1"/>
    <col min="12543" max="12543" width="13.85546875" style="3" customWidth="1"/>
    <col min="12544" max="12544" width="9.85546875" style="3" customWidth="1"/>
    <col min="12545" max="12545" width="11.140625" style="3" customWidth="1"/>
    <col min="12546" max="12546" width="12.5703125" style="3" customWidth="1"/>
    <col min="12547" max="12547" width="14.7109375" style="3" customWidth="1"/>
    <col min="12548" max="12548" width="13" style="3" customWidth="1"/>
    <col min="12549" max="12549" width="10.7109375" style="3" customWidth="1"/>
    <col min="12550" max="12550" width="8.7109375" style="3" customWidth="1"/>
    <col min="12551" max="12551" width="8.85546875" style="3" customWidth="1"/>
    <col min="12552" max="12552" width="8.5703125" style="3" customWidth="1"/>
    <col min="12553" max="12553" width="7.85546875" style="3" customWidth="1"/>
    <col min="12554" max="12554" width="8" style="3" customWidth="1"/>
    <col min="12555" max="12555" width="8.85546875" style="3" customWidth="1"/>
    <col min="12556" max="12556" width="0" style="3" hidden="1" customWidth="1"/>
    <col min="12557" max="12791" width="9.140625" style="3"/>
    <col min="12792" max="12792" width="6.140625" style="3" bestFit="1" customWidth="1"/>
    <col min="12793" max="12793" width="28.28515625" style="3" customWidth="1"/>
    <col min="12794" max="12794" width="0" style="3" hidden="1" customWidth="1"/>
    <col min="12795" max="12795" width="9.140625" style="3"/>
    <col min="12796" max="12796" width="13.28515625" style="3" customWidth="1"/>
    <col min="12797" max="12797" width="11" style="3" customWidth="1"/>
    <col min="12798" max="12798" width="13.42578125" style="3" customWidth="1"/>
    <col min="12799" max="12799" width="13.85546875" style="3" customWidth="1"/>
    <col min="12800" max="12800" width="9.85546875" style="3" customWidth="1"/>
    <col min="12801" max="12801" width="11.140625" style="3" customWidth="1"/>
    <col min="12802" max="12802" width="12.5703125" style="3" customWidth="1"/>
    <col min="12803" max="12803" width="14.7109375" style="3" customWidth="1"/>
    <col min="12804" max="12804" width="13" style="3" customWidth="1"/>
    <col min="12805" max="12805" width="10.7109375" style="3" customWidth="1"/>
    <col min="12806" max="12806" width="8.7109375" style="3" customWidth="1"/>
    <col min="12807" max="12807" width="8.85546875" style="3" customWidth="1"/>
    <col min="12808" max="12808" width="8.5703125" style="3" customWidth="1"/>
    <col min="12809" max="12809" width="7.85546875" style="3" customWidth="1"/>
    <col min="12810" max="12810" width="8" style="3" customWidth="1"/>
    <col min="12811" max="12811" width="8.85546875" style="3" customWidth="1"/>
    <col min="12812" max="12812" width="0" style="3" hidden="1" customWidth="1"/>
    <col min="12813" max="13047" width="9.140625" style="3"/>
    <col min="13048" max="13048" width="6.140625" style="3" bestFit="1" customWidth="1"/>
    <col min="13049" max="13049" width="28.28515625" style="3" customWidth="1"/>
    <col min="13050" max="13050" width="0" style="3" hidden="1" customWidth="1"/>
    <col min="13051" max="13051" width="9.140625" style="3"/>
    <col min="13052" max="13052" width="13.28515625" style="3" customWidth="1"/>
    <col min="13053" max="13053" width="11" style="3" customWidth="1"/>
    <col min="13054" max="13054" width="13.42578125" style="3" customWidth="1"/>
    <col min="13055" max="13055" width="13.85546875" style="3" customWidth="1"/>
    <col min="13056" max="13056" width="9.85546875" style="3" customWidth="1"/>
    <col min="13057" max="13057" width="11.140625" style="3" customWidth="1"/>
    <col min="13058" max="13058" width="12.5703125" style="3" customWidth="1"/>
    <col min="13059" max="13059" width="14.7109375" style="3" customWidth="1"/>
    <col min="13060" max="13060" width="13" style="3" customWidth="1"/>
    <col min="13061" max="13061" width="10.7109375" style="3" customWidth="1"/>
    <col min="13062" max="13062" width="8.7109375" style="3" customWidth="1"/>
    <col min="13063" max="13063" width="8.85546875" style="3" customWidth="1"/>
    <col min="13064" max="13064" width="8.5703125" style="3" customWidth="1"/>
    <col min="13065" max="13065" width="7.85546875" style="3" customWidth="1"/>
    <col min="13066" max="13066" width="8" style="3" customWidth="1"/>
    <col min="13067" max="13067" width="8.85546875" style="3" customWidth="1"/>
    <col min="13068" max="13068" width="0" style="3" hidden="1" customWidth="1"/>
    <col min="13069" max="13303" width="9.140625" style="3"/>
    <col min="13304" max="13304" width="6.140625" style="3" bestFit="1" customWidth="1"/>
    <col min="13305" max="13305" width="28.28515625" style="3" customWidth="1"/>
    <col min="13306" max="13306" width="0" style="3" hidden="1" customWidth="1"/>
    <col min="13307" max="13307" width="9.140625" style="3"/>
    <col min="13308" max="13308" width="13.28515625" style="3" customWidth="1"/>
    <col min="13309" max="13309" width="11" style="3" customWidth="1"/>
    <col min="13310" max="13310" width="13.42578125" style="3" customWidth="1"/>
    <col min="13311" max="13311" width="13.85546875" style="3" customWidth="1"/>
    <col min="13312" max="13312" width="9.85546875" style="3" customWidth="1"/>
    <col min="13313" max="13313" width="11.140625" style="3" customWidth="1"/>
    <col min="13314" max="13314" width="12.5703125" style="3" customWidth="1"/>
    <col min="13315" max="13315" width="14.7109375" style="3" customWidth="1"/>
    <col min="13316" max="13316" width="13" style="3" customWidth="1"/>
    <col min="13317" max="13317" width="10.7109375" style="3" customWidth="1"/>
    <col min="13318" max="13318" width="8.7109375" style="3" customWidth="1"/>
    <col min="13319" max="13319" width="8.85546875" style="3" customWidth="1"/>
    <col min="13320" max="13320" width="8.5703125" style="3" customWidth="1"/>
    <col min="13321" max="13321" width="7.85546875" style="3" customWidth="1"/>
    <col min="13322" max="13322" width="8" style="3" customWidth="1"/>
    <col min="13323" max="13323" width="8.85546875" style="3" customWidth="1"/>
    <col min="13324" max="13324" width="0" style="3" hidden="1" customWidth="1"/>
    <col min="13325" max="13559" width="9.140625" style="3"/>
    <col min="13560" max="13560" width="6.140625" style="3" bestFit="1" customWidth="1"/>
    <col min="13561" max="13561" width="28.28515625" style="3" customWidth="1"/>
    <col min="13562" max="13562" width="0" style="3" hidden="1" customWidth="1"/>
    <col min="13563" max="13563" width="9.140625" style="3"/>
    <col min="13564" max="13564" width="13.28515625" style="3" customWidth="1"/>
    <col min="13565" max="13565" width="11" style="3" customWidth="1"/>
    <col min="13566" max="13566" width="13.42578125" style="3" customWidth="1"/>
    <col min="13567" max="13567" width="13.85546875" style="3" customWidth="1"/>
    <col min="13568" max="13568" width="9.85546875" style="3" customWidth="1"/>
    <col min="13569" max="13569" width="11.140625" style="3" customWidth="1"/>
    <col min="13570" max="13570" width="12.5703125" style="3" customWidth="1"/>
    <col min="13571" max="13571" width="14.7109375" style="3" customWidth="1"/>
    <col min="13572" max="13572" width="13" style="3" customWidth="1"/>
    <col min="13573" max="13573" width="10.7109375" style="3" customWidth="1"/>
    <col min="13574" max="13574" width="8.7109375" style="3" customWidth="1"/>
    <col min="13575" max="13575" width="8.85546875" style="3" customWidth="1"/>
    <col min="13576" max="13576" width="8.5703125" style="3" customWidth="1"/>
    <col min="13577" max="13577" width="7.85546875" style="3" customWidth="1"/>
    <col min="13578" max="13578" width="8" style="3" customWidth="1"/>
    <col min="13579" max="13579" width="8.85546875" style="3" customWidth="1"/>
    <col min="13580" max="13580" width="0" style="3" hidden="1" customWidth="1"/>
    <col min="13581" max="13815" width="9.140625" style="3"/>
    <col min="13816" max="13816" width="6.140625" style="3" bestFit="1" customWidth="1"/>
    <col min="13817" max="13817" width="28.28515625" style="3" customWidth="1"/>
    <col min="13818" max="13818" width="0" style="3" hidden="1" customWidth="1"/>
    <col min="13819" max="13819" width="9.140625" style="3"/>
    <col min="13820" max="13820" width="13.28515625" style="3" customWidth="1"/>
    <col min="13821" max="13821" width="11" style="3" customWidth="1"/>
    <col min="13822" max="13822" width="13.42578125" style="3" customWidth="1"/>
    <col min="13823" max="13823" width="13.85546875" style="3" customWidth="1"/>
    <col min="13824" max="13824" width="9.85546875" style="3" customWidth="1"/>
    <col min="13825" max="13825" width="11.140625" style="3" customWidth="1"/>
    <col min="13826" max="13826" width="12.5703125" style="3" customWidth="1"/>
    <col min="13827" max="13827" width="14.7109375" style="3" customWidth="1"/>
    <col min="13828" max="13828" width="13" style="3" customWidth="1"/>
    <col min="13829" max="13829" width="10.7109375" style="3" customWidth="1"/>
    <col min="13830" max="13830" width="8.7109375" style="3" customWidth="1"/>
    <col min="13831" max="13831" width="8.85546875" style="3" customWidth="1"/>
    <col min="13832" max="13832" width="8.5703125" style="3" customWidth="1"/>
    <col min="13833" max="13833" width="7.85546875" style="3" customWidth="1"/>
    <col min="13834" max="13834" width="8" style="3" customWidth="1"/>
    <col min="13835" max="13835" width="8.85546875" style="3" customWidth="1"/>
    <col min="13836" max="13836" width="0" style="3" hidden="1" customWidth="1"/>
    <col min="13837" max="14071" width="9.140625" style="3"/>
    <col min="14072" max="14072" width="6.140625" style="3" bestFit="1" customWidth="1"/>
    <col min="14073" max="14073" width="28.28515625" style="3" customWidth="1"/>
    <col min="14074" max="14074" width="0" style="3" hidden="1" customWidth="1"/>
    <col min="14075" max="14075" width="9.140625" style="3"/>
    <col min="14076" max="14076" width="13.28515625" style="3" customWidth="1"/>
    <col min="14077" max="14077" width="11" style="3" customWidth="1"/>
    <col min="14078" max="14078" width="13.42578125" style="3" customWidth="1"/>
    <col min="14079" max="14079" width="13.85546875" style="3" customWidth="1"/>
    <col min="14080" max="14080" width="9.85546875" style="3" customWidth="1"/>
    <col min="14081" max="14081" width="11.140625" style="3" customWidth="1"/>
    <col min="14082" max="14082" width="12.5703125" style="3" customWidth="1"/>
    <col min="14083" max="14083" width="14.7109375" style="3" customWidth="1"/>
    <col min="14084" max="14084" width="13" style="3" customWidth="1"/>
    <col min="14085" max="14085" width="10.7109375" style="3" customWidth="1"/>
    <col min="14086" max="14086" width="8.7109375" style="3" customWidth="1"/>
    <col min="14087" max="14087" width="8.85546875" style="3" customWidth="1"/>
    <col min="14088" max="14088" width="8.5703125" style="3" customWidth="1"/>
    <col min="14089" max="14089" width="7.85546875" style="3" customWidth="1"/>
    <col min="14090" max="14090" width="8" style="3" customWidth="1"/>
    <col min="14091" max="14091" width="8.85546875" style="3" customWidth="1"/>
    <col min="14092" max="14092" width="0" style="3" hidden="1" customWidth="1"/>
    <col min="14093" max="14327" width="9.140625" style="3"/>
    <col min="14328" max="14328" width="6.140625" style="3" bestFit="1" customWidth="1"/>
    <col min="14329" max="14329" width="28.28515625" style="3" customWidth="1"/>
    <col min="14330" max="14330" width="0" style="3" hidden="1" customWidth="1"/>
    <col min="14331" max="14331" width="9.140625" style="3"/>
    <col min="14332" max="14332" width="13.28515625" style="3" customWidth="1"/>
    <col min="14333" max="14333" width="11" style="3" customWidth="1"/>
    <col min="14334" max="14334" width="13.42578125" style="3" customWidth="1"/>
    <col min="14335" max="14335" width="13.85546875" style="3" customWidth="1"/>
    <col min="14336" max="14336" width="9.85546875" style="3" customWidth="1"/>
    <col min="14337" max="14337" width="11.140625" style="3" customWidth="1"/>
    <col min="14338" max="14338" width="12.5703125" style="3" customWidth="1"/>
    <col min="14339" max="14339" width="14.7109375" style="3" customWidth="1"/>
    <col min="14340" max="14340" width="13" style="3" customWidth="1"/>
    <col min="14341" max="14341" width="10.7109375" style="3" customWidth="1"/>
    <col min="14342" max="14342" width="8.7109375" style="3" customWidth="1"/>
    <col min="14343" max="14343" width="8.85546875" style="3" customWidth="1"/>
    <col min="14344" max="14344" width="8.5703125" style="3" customWidth="1"/>
    <col min="14345" max="14345" width="7.85546875" style="3" customWidth="1"/>
    <col min="14346" max="14346" width="8" style="3" customWidth="1"/>
    <col min="14347" max="14347" width="8.85546875" style="3" customWidth="1"/>
    <col min="14348" max="14348" width="0" style="3" hidden="1" customWidth="1"/>
    <col min="14349" max="14583" width="9.140625" style="3"/>
    <col min="14584" max="14584" width="6.140625" style="3" bestFit="1" customWidth="1"/>
    <col min="14585" max="14585" width="28.28515625" style="3" customWidth="1"/>
    <col min="14586" max="14586" width="0" style="3" hidden="1" customWidth="1"/>
    <col min="14587" max="14587" width="9.140625" style="3"/>
    <col min="14588" max="14588" width="13.28515625" style="3" customWidth="1"/>
    <col min="14589" max="14589" width="11" style="3" customWidth="1"/>
    <col min="14590" max="14590" width="13.42578125" style="3" customWidth="1"/>
    <col min="14591" max="14591" width="13.85546875" style="3" customWidth="1"/>
    <col min="14592" max="14592" width="9.85546875" style="3" customWidth="1"/>
    <col min="14593" max="14593" width="11.140625" style="3" customWidth="1"/>
    <col min="14594" max="14594" width="12.5703125" style="3" customWidth="1"/>
    <col min="14595" max="14595" width="14.7109375" style="3" customWidth="1"/>
    <col min="14596" max="14596" width="13" style="3" customWidth="1"/>
    <col min="14597" max="14597" width="10.7109375" style="3" customWidth="1"/>
    <col min="14598" max="14598" width="8.7109375" style="3" customWidth="1"/>
    <col min="14599" max="14599" width="8.85546875" style="3" customWidth="1"/>
    <col min="14600" max="14600" width="8.5703125" style="3" customWidth="1"/>
    <col min="14601" max="14601" width="7.85546875" style="3" customWidth="1"/>
    <col min="14602" max="14602" width="8" style="3" customWidth="1"/>
    <col min="14603" max="14603" width="8.85546875" style="3" customWidth="1"/>
    <col min="14604" max="14604" width="0" style="3" hidden="1" customWidth="1"/>
    <col min="14605" max="14839" width="9.140625" style="3"/>
    <col min="14840" max="14840" width="6.140625" style="3" bestFit="1" customWidth="1"/>
    <col min="14841" max="14841" width="28.28515625" style="3" customWidth="1"/>
    <col min="14842" max="14842" width="0" style="3" hidden="1" customWidth="1"/>
    <col min="14843" max="14843" width="9.140625" style="3"/>
    <col min="14844" max="14844" width="13.28515625" style="3" customWidth="1"/>
    <col min="14845" max="14845" width="11" style="3" customWidth="1"/>
    <col min="14846" max="14846" width="13.42578125" style="3" customWidth="1"/>
    <col min="14847" max="14847" width="13.85546875" style="3" customWidth="1"/>
    <col min="14848" max="14848" width="9.85546875" style="3" customWidth="1"/>
    <col min="14849" max="14849" width="11.140625" style="3" customWidth="1"/>
    <col min="14850" max="14850" width="12.5703125" style="3" customWidth="1"/>
    <col min="14851" max="14851" width="14.7109375" style="3" customWidth="1"/>
    <col min="14852" max="14852" width="13" style="3" customWidth="1"/>
    <col min="14853" max="14853" width="10.7109375" style="3" customWidth="1"/>
    <col min="14854" max="14854" width="8.7109375" style="3" customWidth="1"/>
    <col min="14855" max="14855" width="8.85546875" style="3" customWidth="1"/>
    <col min="14856" max="14856" width="8.5703125" style="3" customWidth="1"/>
    <col min="14857" max="14857" width="7.85546875" style="3" customWidth="1"/>
    <col min="14858" max="14858" width="8" style="3" customWidth="1"/>
    <col min="14859" max="14859" width="8.85546875" style="3" customWidth="1"/>
    <col min="14860" max="14860" width="0" style="3" hidden="1" customWidth="1"/>
    <col min="14861" max="15095" width="9.140625" style="3"/>
    <col min="15096" max="15096" width="6.140625" style="3" bestFit="1" customWidth="1"/>
    <col min="15097" max="15097" width="28.28515625" style="3" customWidth="1"/>
    <col min="15098" max="15098" width="0" style="3" hidden="1" customWidth="1"/>
    <col min="15099" max="15099" width="9.140625" style="3"/>
    <col min="15100" max="15100" width="13.28515625" style="3" customWidth="1"/>
    <col min="15101" max="15101" width="11" style="3" customWidth="1"/>
    <col min="15102" max="15102" width="13.42578125" style="3" customWidth="1"/>
    <col min="15103" max="15103" width="13.85546875" style="3" customWidth="1"/>
    <col min="15104" max="15104" width="9.85546875" style="3" customWidth="1"/>
    <col min="15105" max="15105" width="11.140625" style="3" customWidth="1"/>
    <col min="15106" max="15106" width="12.5703125" style="3" customWidth="1"/>
    <col min="15107" max="15107" width="14.7109375" style="3" customWidth="1"/>
    <col min="15108" max="15108" width="13" style="3" customWidth="1"/>
    <col min="15109" max="15109" width="10.7109375" style="3" customWidth="1"/>
    <col min="15110" max="15110" width="8.7109375" style="3" customWidth="1"/>
    <col min="15111" max="15111" width="8.85546875" style="3" customWidth="1"/>
    <col min="15112" max="15112" width="8.5703125" style="3" customWidth="1"/>
    <col min="15113" max="15113" width="7.85546875" style="3" customWidth="1"/>
    <col min="15114" max="15114" width="8" style="3" customWidth="1"/>
    <col min="15115" max="15115" width="8.85546875" style="3" customWidth="1"/>
    <col min="15116" max="15116" width="0" style="3" hidden="1" customWidth="1"/>
    <col min="15117" max="15351" width="9.140625" style="3"/>
    <col min="15352" max="15352" width="6.140625" style="3" bestFit="1" customWidth="1"/>
    <col min="15353" max="15353" width="28.28515625" style="3" customWidth="1"/>
    <col min="15354" max="15354" width="0" style="3" hidden="1" customWidth="1"/>
    <col min="15355" max="15355" width="9.140625" style="3"/>
    <col min="15356" max="15356" width="13.28515625" style="3" customWidth="1"/>
    <col min="15357" max="15357" width="11" style="3" customWidth="1"/>
    <col min="15358" max="15358" width="13.42578125" style="3" customWidth="1"/>
    <col min="15359" max="15359" width="13.85546875" style="3" customWidth="1"/>
    <col min="15360" max="15360" width="9.85546875" style="3" customWidth="1"/>
    <col min="15361" max="15361" width="11.140625" style="3" customWidth="1"/>
    <col min="15362" max="15362" width="12.5703125" style="3" customWidth="1"/>
    <col min="15363" max="15363" width="14.7109375" style="3" customWidth="1"/>
    <col min="15364" max="15364" width="13" style="3" customWidth="1"/>
    <col min="15365" max="15365" width="10.7109375" style="3" customWidth="1"/>
    <col min="15366" max="15366" width="8.7109375" style="3" customWidth="1"/>
    <col min="15367" max="15367" width="8.85546875" style="3" customWidth="1"/>
    <col min="15368" max="15368" width="8.5703125" style="3" customWidth="1"/>
    <col min="15369" max="15369" width="7.85546875" style="3" customWidth="1"/>
    <col min="15370" max="15370" width="8" style="3" customWidth="1"/>
    <col min="15371" max="15371" width="8.85546875" style="3" customWidth="1"/>
    <col min="15372" max="15372" width="0" style="3" hidden="1" customWidth="1"/>
    <col min="15373" max="15607" width="9.140625" style="3"/>
    <col min="15608" max="15608" width="6.140625" style="3" bestFit="1" customWidth="1"/>
    <col min="15609" max="15609" width="28.28515625" style="3" customWidth="1"/>
    <col min="15610" max="15610" width="0" style="3" hidden="1" customWidth="1"/>
    <col min="15611" max="15611" width="9.140625" style="3"/>
    <col min="15612" max="15612" width="13.28515625" style="3" customWidth="1"/>
    <col min="15613" max="15613" width="11" style="3" customWidth="1"/>
    <col min="15614" max="15614" width="13.42578125" style="3" customWidth="1"/>
    <col min="15615" max="15615" width="13.85546875" style="3" customWidth="1"/>
    <col min="15616" max="15616" width="9.85546875" style="3" customWidth="1"/>
    <col min="15617" max="15617" width="11.140625" style="3" customWidth="1"/>
    <col min="15618" max="15618" width="12.5703125" style="3" customWidth="1"/>
    <col min="15619" max="15619" width="14.7109375" style="3" customWidth="1"/>
    <col min="15620" max="15620" width="13" style="3" customWidth="1"/>
    <col min="15621" max="15621" width="10.7109375" style="3" customWidth="1"/>
    <col min="15622" max="15622" width="8.7109375" style="3" customWidth="1"/>
    <col min="15623" max="15623" width="8.85546875" style="3" customWidth="1"/>
    <col min="15624" max="15624" width="8.5703125" style="3" customWidth="1"/>
    <col min="15625" max="15625" width="7.85546875" style="3" customWidth="1"/>
    <col min="15626" max="15626" width="8" style="3" customWidth="1"/>
    <col min="15627" max="15627" width="8.85546875" style="3" customWidth="1"/>
    <col min="15628" max="15628" width="0" style="3" hidden="1" customWidth="1"/>
    <col min="15629" max="15863" width="9.140625" style="3"/>
    <col min="15864" max="15864" width="6.140625" style="3" bestFit="1" customWidth="1"/>
    <col min="15865" max="15865" width="28.28515625" style="3" customWidth="1"/>
    <col min="15866" max="15866" width="0" style="3" hidden="1" customWidth="1"/>
    <col min="15867" max="15867" width="9.140625" style="3"/>
    <col min="15868" max="15868" width="13.28515625" style="3" customWidth="1"/>
    <col min="15869" max="15869" width="11" style="3" customWidth="1"/>
    <col min="15870" max="15870" width="13.42578125" style="3" customWidth="1"/>
    <col min="15871" max="15871" width="13.85546875" style="3" customWidth="1"/>
    <col min="15872" max="15872" width="9.85546875" style="3" customWidth="1"/>
    <col min="15873" max="15873" width="11.140625" style="3" customWidth="1"/>
    <col min="15874" max="15874" width="12.5703125" style="3" customWidth="1"/>
    <col min="15875" max="15875" width="14.7109375" style="3" customWidth="1"/>
    <col min="15876" max="15876" width="13" style="3" customWidth="1"/>
    <col min="15877" max="15877" width="10.7109375" style="3" customWidth="1"/>
    <col min="15878" max="15878" width="8.7109375" style="3" customWidth="1"/>
    <col min="15879" max="15879" width="8.85546875" style="3" customWidth="1"/>
    <col min="15880" max="15880" width="8.5703125" style="3" customWidth="1"/>
    <col min="15881" max="15881" width="7.85546875" style="3" customWidth="1"/>
    <col min="15882" max="15882" width="8" style="3" customWidth="1"/>
    <col min="15883" max="15883" width="8.85546875" style="3" customWidth="1"/>
    <col min="15884" max="15884" width="0" style="3" hidden="1" customWidth="1"/>
    <col min="15885" max="16119" width="9.140625" style="3"/>
    <col min="16120" max="16120" width="6.140625" style="3" bestFit="1" customWidth="1"/>
    <col min="16121" max="16121" width="28.28515625" style="3" customWidth="1"/>
    <col min="16122" max="16122" width="0" style="3" hidden="1" customWidth="1"/>
    <col min="16123" max="16123" width="9.140625" style="3"/>
    <col min="16124" max="16124" width="13.28515625" style="3" customWidth="1"/>
    <col min="16125" max="16125" width="11" style="3" customWidth="1"/>
    <col min="16126" max="16126" width="13.42578125" style="3" customWidth="1"/>
    <col min="16127" max="16127" width="13.85546875" style="3" customWidth="1"/>
    <col min="16128" max="16128" width="9.85546875" style="3" customWidth="1"/>
    <col min="16129" max="16129" width="11.140625" style="3" customWidth="1"/>
    <col min="16130" max="16130" width="12.5703125" style="3" customWidth="1"/>
    <col min="16131" max="16131" width="14.7109375" style="3" customWidth="1"/>
    <col min="16132" max="16132" width="13" style="3" customWidth="1"/>
    <col min="16133" max="16133" width="10.7109375" style="3" customWidth="1"/>
    <col min="16134" max="16134" width="8.7109375" style="3" customWidth="1"/>
    <col min="16135" max="16135" width="8.85546875" style="3" customWidth="1"/>
    <col min="16136" max="16136" width="8.5703125" style="3" customWidth="1"/>
    <col min="16137" max="16137" width="7.85546875" style="3" customWidth="1"/>
    <col min="16138" max="16138" width="8" style="3" customWidth="1"/>
    <col min="16139" max="16139" width="8.85546875" style="3" customWidth="1"/>
    <col min="16140" max="16140" width="0" style="3" hidden="1" customWidth="1"/>
    <col min="16141" max="16384" width="9.140625" style="3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 t="s">
        <v>1</v>
      </c>
      <c r="K1" s="2"/>
    </row>
    <row r="2" spans="1:13">
      <c r="A2" s="1" t="s">
        <v>2</v>
      </c>
      <c r="B2" s="2"/>
      <c r="C2" s="2"/>
      <c r="D2" s="2"/>
      <c r="E2" s="2"/>
      <c r="F2" s="2"/>
      <c r="G2" s="2"/>
      <c r="H2" s="2"/>
      <c r="I2" s="2"/>
      <c r="J2" s="2" t="s">
        <v>178</v>
      </c>
      <c r="K2" s="2"/>
    </row>
    <row r="3" spans="1:13">
      <c r="A3" s="1" t="s">
        <v>3</v>
      </c>
      <c r="B3" s="2"/>
      <c r="C3" s="2"/>
      <c r="D3" s="2"/>
      <c r="E3" s="2"/>
      <c r="F3" s="2"/>
      <c r="G3" s="2"/>
      <c r="H3" s="2"/>
      <c r="I3" s="2"/>
      <c r="J3" s="2" t="s">
        <v>179</v>
      </c>
      <c r="K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15">
      <c r="A5" s="69" t="s">
        <v>180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3" ht="15">
      <c r="A6" s="69" t="s">
        <v>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3" ht="15">
      <c r="A7" s="69" t="s">
        <v>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>
      <c r="A8" s="67" t="s">
        <v>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3">
      <c r="A10" s="70" t="s">
        <v>156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3">
      <c r="A11" s="67" t="s">
        <v>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3">
      <c r="A12" s="70" t="s">
        <v>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3">
      <c r="A13" s="67" t="s">
        <v>10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3" ht="15" thickBot="1">
      <c r="K14" s="6"/>
      <c r="L14" s="7" t="s">
        <v>11</v>
      </c>
    </row>
    <row r="15" spans="1:13" ht="15" customHeight="1">
      <c r="A15" s="71" t="s">
        <v>12</v>
      </c>
      <c r="B15" s="73" t="s">
        <v>13</v>
      </c>
      <c r="C15" s="75" t="s">
        <v>14</v>
      </c>
      <c r="D15" s="77" t="s">
        <v>72</v>
      </c>
      <c r="E15" s="78"/>
      <c r="F15" s="78"/>
      <c r="G15" s="78"/>
      <c r="H15" s="78"/>
      <c r="I15" s="78"/>
      <c r="J15" s="78"/>
      <c r="K15" s="78"/>
      <c r="L15" s="51"/>
      <c r="M15" s="52" t="s">
        <v>146</v>
      </c>
    </row>
    <row r="16" spans="1:13" ht="15" customHeight="1">
      <c r="A16" s="72"/>
      <c r="B16" s="74"/>
      <c r="C16" s="76"/>
      <c r="D16" s="79" t="s">
        <v>157</v>
      </c>
      <c r="E16" s="80"/>
      <c r="F16" s="80"/>
      <c r="G16" s="80"/>
      <c r="H16" s="80"/>
      <c r="I16" s="80"/>
      <c r="J16" s="80"/>
      <c r="K16" s="20" t="s">
        <v>73</v>
      </c>
      <c r="L16" s="16"/>
      <c r="M16" s="53" t="s">
        <v>147</v>
      </c>
    </row>
    <row r="17" spans="1:14" ht="15" customHeight="1">
      <c r="A17" s="72"/>
      <c r="B17" s="74"/>
      <c r="C17" s="76"/>
      <c r="D17" s="19">
        <v>2</v>
      </c>
      <c r="E17" s="18">
        <v>3</v>
      </c>
      <c r="F17" s="19">
        <v>4</v>
      </c>
      <c r="G17" s="19">
        <v>5</v>
      </c>
      <c r="H17" s="19">
        <v>6</v>
      </c>
      <c r="I17" s="19">
        <v>7</v>
      </c>
      <c r="J17" s="19">
        <v>8</v>
      </c>
      <c r="K17" s="19">
        <v>10</v>
      </c>
      <c r="L17" s="16"/>
      <c r="M17" s="54" t="s">
        <v>148</v>
      </c>
    </row>
    <row r="18" spans="1:14" ht="17.25" customHeight="1" thickBot="1">
      <c r="A18" s="72"/>
      <c r="B18" s="74"/>
      <c r="C18" s="74"/>
      <c r="D18" s="23">
        <v>335.1</v>
      </c>
      <c r="E18" s="23">
        <v>691.4</v>
      </c>
      <c r="F18" s="23">
        <v>725.4</v>
      </c>
      <c r="G18" s="23">
        <v>811.6</v>
      </c>
      <c r="H18" s="23">
        <v>1266.8</v>
      </c>
      <c r="I18" s="23">
        <v>1297.2</v>
      </c>
      <c r="J18" s="23">
        <v>1285</v>
      </c>
      <c r="K18" s="23">
        <v>1250.3</v>
      </c>
      <c r="L18" s="16" t="s">
        <v>15</v>
      </c>
      <c r="M18" s="55">
        <f>SUM(D18:K18)</f>
        <v>7662.8</v>
      </c>
    </row>
    <row r="19" spans="1:14" ht="15" thickBot="1">
      <c r="A19" s="46"/>
      <c r="B19" s="47" t="s">
        <v>16</v>
      </c>
      <c r="C19" s="47"/>
      <c r="D19" s="48">
        <f>SUM(D22:D70)+D20-D67-D59</f>
        <v>17.464109955201042</v>
      </c>
      <c r="E19" s="48">
        <f>SUM(E22:E72)+E20-E67-E59</f>
        <v>14.561432786874395</v>
      </c>
      <c r="F19" s="48">
        <f>SUM(F22:F74)+F20-F67-F59</f>
        <v>11.063111039181576</v>
      </c>
      <c r="G19" s="48">
        <f>SUM(G22:G78)+G20-G67-G59</f>
        <v>13.580533204614385</v>
      </c>
      <c r="H19" s="48">
        <f>SUM(H22:H75)+H20-H67-H59</f>
        <v>11.354064259869423</v>
      </c>
      <c r="I19" s="48">
        <f>SUM(I22:I76)+I20-I67-I59</f>
        <v>10.730394116748386</v>
      </c>
      <c r="J19" s="48">
        <f>SUM(J22:J77)+J20-J67-J59</f>
        <v>10.560357068227495</v>
      </c>
      <c r="K19" s="48">
        <f>SUM(K22:K77)+K20-K67-K59</f>
        <v>11.26725778401175</v>
      </c>
      <c r="L19" s="49"/>
      <c r="M19" s="50">
        <f>(Жукова2!E22+'3'!E22+'4'!E22+'5'!E22+'6'!E22+'7'!E22+'8'!E22+Мира10!E22)/12/Тариф!M18</f>
        <v>11.879212262411352</v>
      </c>
    </row>
    <row r="20" spans="1:14" ht="15" thickBot="1">
      <c r="A20" s="35" t="s">
        <v>149</v>
      </c>
      <c r="B20" s="36" t="s">
        <v>17</v>
      </c>
      <c r="C20" s="40"/>
      <c r="D20" s="41">
        <f>Жукова2!D23</f>
        <v>2.5342945672444448</v>
      </c>
      <c r="E20" s="41">
        <f>'3'!D23</f>
        <v>2.5342945672444444</v>
      </c>
      <c r="F20" s="41">
        <f>'4'!D23</f>
        <v>2.5342945672444448</v>
      </c>
      <c r="G20" s="41">
        <f>'5'!D23</f>
        <v>2.5342945672444448</v>
      </c>
      <c r="H20" s="41">
        <f>'6'!D23</f>
        <v>2.5342945672444444</v>
      </c>
      <c r="I20" s="41">
        <f>'7'!D23</f>
        <v>2.5342945672444457</v>
      </c>
      <c r="J20" s="41">
        <f>'8'!D23</f>
        <v>2.5342945672444457</v>
      </c>
      <c r="K20" s="41">
        <f>Мира10!D23</f>
        <v>2.5342945672444444</v>
      </c>
      <c r="L20" s="39"/>
      <c r="M20" s="45">
        <v>2.5299999999999998</v>
      </c>
      <c r="N20" s="34"/>
    </row>
    <row r="21" spans="1:14" ht="15" customHeight="1" thickBot="1">
      <c r="A21" s="35" t="s">
        <v>150</v>
      </c>
      <c r="B21" s="36" t="s">
        <v>151</v>
      </c>
      <c r="C21" s="40"/>
      <c r="D21" s="41">
        <f>SUM(D22:D58)</f>
        <v>11.06137649164574</v>
      </c>
      <c r="E21" s="41">
        <f>SUM(E22:E58)</f>
        <v>10.718185346551591</v>
      </c>
      <c r="F21" s="41">
        <f>SUM(F22:F58)</f>
        <v>7.2811979951055985</v>
      </c>
      <c r="G21" s="41">
        <f>SUM(G22:G58)</f>
        <v>6.5231858852435058</v>
      </c>
      <c r="H21" s="41">
        <f>SUM(H22:H58)</f>
        <v>5.9117775297485187</v>
      </c>
      <c r="I21" s="41">
        <f>SUM(I22:I58)</f>
        <v>6.9820709894564992</v>
      </c>
      <c r="J21" s="41">
        <f>SUM(J22:J58)</f>
        <v>5.8307371142622735</v>
      </c>
      <c r="K21" s="41">
        <f>SUM(K22:K58)</f>
        <v>6.7219222146824125</v>
      </c>
      <c r="L21" s="39"/>
      <c r="M21" s="44">
        <f>([1]Тариф!$E$24+[2]Тариф!$E$24+[3]Тариф!$E$24+[4]Тариф!$E$24+[5]Тариф!$E$24+[6]Тариф!$E$24+[7]Тариф!$E$24+[8]Тариф!$E$24)/12/M18</f>
        <v>7.0727865210744136</v>
      </c>
      <c r="N21" s="34"/>
    </row>
    <row r="22" spans="1:14">
      <c r="A22" s="56" t="s">
        <v>18</v>
      </c>
      <c r="B22" s="14" t="s">
        <v>19</v>
      </c>
      <c r="C22" s="31"/>
      <c r="D22" s="32">
        <f>Жукова2!D24</f>
        <v>0</v>
      </c>
      <c r="E22" s="32">
        <f>'3'!D24</f>
        <v>0</v>
      </c>
      <c r="F22" s="32">
        <f>'4'!D24</f>
        <v>0</v>
      </c>
      <c r="G22" s="32">
        <f>'5'!D24</f>
        <v>0</v>
      </c>
      <c r="H22" s="32">
        <f>'6'!D24</f>
        <v>0</v>
      </c>
      <c r="I22" s="32">
        <f>'7'!D24</f>
        <v>0</v>
      </c>
      <c r="J22" s="32">
        <f>'8'!D24</f>
        <v>0</v>
      </c>
      <c r="K22" s="32">
        <f>Мира10!D24</f>
        <v>0</v>
      </c>
      <c r="L22" s="17"/>
      <c r="M22" s="57"/>
    </row>
    <row r="23" spans="1:14" ht="17.25" customHeight="1">
      <c r="A23" s="58" t="s">
        <v>56</v>
      </c>
      <c r="B23" s="14" t="s">
        <v>20</v>
      </c>
      <c r="C23" s="14"/>
      <c r="D23" s="32">
        <f>Жукова2!D25</f>
        <v>0</v>
      </c>
      <c r="E23" s="32">
        <f>'3'!D25</f>
        <v>0</v>
      </c>
      <c r="F23" s="32">
        <f>'4'!D25</f>
        <v>2.08579295154185E-2</v>
      </c>
      <c r="G23" s="32">
        <f>'5'!D25</f>
        <v>1.8645335958651244E-2</v>
      </c>
      <c r="H23" s="32">
        <f>'6'!D25</f>
        <v>1.1950780880265027E-2</v>
      </c>
      <c r="I23" s="32">
        <f>'7'!D25</f>
        <v>1.1670928978585736E-2</v>
      </c>
      <c r="J23" s="32">
        <f>'8'!D25</f>
        <v>1.1781648522550545E-2</v>
      </c>
      <c r="K23" s="32">
        <f>Мира10!D25</f>
        <v>2.0180612163350115E-2</v>
      </c>
      <c r="L23" s="17"/>
      <c r="M23" s="59"/>
    </row>
    <row r="24" spans="1:14" ht="18.75" customHeight="1">
      <c r="A24" s="58" t="s">
        <v>65</v>
      </c>
      <c r="B24" s="14" t="s">
        <v>21</v>
      </c>
      <c r="C24" s="14"/>
      <c r="D24" s="32">
        <f>Жукова2!D26</f>
        <v>0</v>
      </c>
      <c r="E24" s="32">
        <f>'3'!D26</f>
        <v>0</v>
      </c>
      <c r="F24" s="32">
        <f>'4'!D26</f>
        <v>0</v>
      </c>
      <c r="G24" s="32">
        <f>'5'!D26</f>
        <v>0</v>
      </c>
      <c r="H24" s="32">
        <f>'6'!D26</f>
        <v>0</v>
      </c>
      <c r="I24" s="32">
        <f>'7'!D26</f>
        <v>0</v>
      </c>
      <c r="J24" s="32">
        <f>'8'!D26</f>
        <v>0</v>
      </c>
      <c r="K24" s="32">
        <f>Мира10!D26</f>
        <v>1.0856228844446445E-3</v>
      </c>
      <c r="L24" s="17"/>
      <c r="M24" s="59"/>
    </row>
    <row r="25" spans="1:14" ht="18" customHeight="1">
      <c r="A25" s="58" t="s">
        <v>74</v>
      </c>
      <c r="B25" s="14" t="s">
        <v>22</v>
      </c>
      <c r="C25" s="14"/>
      <c r="D25" s="32">
        <f>Жукова2!D27</f>
        <v>3.2735024494663856E-4</v>
      </c>
      <c r="E25" s="32">
        <f>'3'!D27</f>
        <v>3.9725020698499784E-3</v>
      </c>
      <c r="F25" s="32">
        <f>'4'!D27</f>
        <v>0</v>
      </c>
      <c r="G25" s="32">
        <f>'5'!D27</f>
        <v>4.0618662562108706E-4</v>
      </c>
      <c r="H25" s="32">
        <f>'6'!D27</f>
        <v>0</v>
      </c>
      <c r="I25" s="32">
        <f>'7'!D27</f>
        <v>0</v>
      </c>
      <c r="J25" s="32">
        <f>'8'!D27</f>
        <v>0</v>
      </c>
      <c r="K25" s="32">
        <f>Мира10!D27</f>
        <v>0</v>
      </c>
      <c r="L25" s="17"/>
      <c r="M25" s="59"/>
    </row>
    <row r="26" spans="1:14" ht="15" customHeight="1">
      <c r="A26" s="58" t="s">
        <v>75</v>
      </c>
      <c r="B26" s="14" t="s">
        <v>23</v>
      </c>
      <c r="C26" s="14"/>
      <c r="D26" s="32">
        <f>Жукова2!D28</f>
        <v>0</v>
      </c>
      <c r="E26" s="32">
        <f>'3'!D28</f>
        <v>3.6200229536637103E-2</v>
      </c>
      <c r="F26" s="32">
        <f>'4'!D28</f>
        <v>0</v>
      </c>
      <c r="G26" s="32">
        <f>'5'!D28</f>
        <v>0</v>
      </c>
      <c r="H26" s="32">
        <f>'6'!D28</f>
        <v>0</v>
      </c>
      <c r="I26" s="32">
        <f>'7'!D28</f>
        <v>0</v>
      </c>
      <c r="J26" s="32">
        <f>'8'!D28</f>
        <v>0</v>
      </c>
      <c r="K26" s="32">
        <f>Мира10!D28</f>
        <v>0</v>
      </c>
      <c r="L26" s="17"/>
      <c r="M26" s="59"/>
    </row>
    <row r="27" spans="1:14" ht="15.75" customHeight="1">
      <c r="A27" s="58" t="s">
        <v>76</v>
      </c>
      <c r="B27" s="14" t="s">
        <v>24</v>
      </c>
      <c r="C27" s="14"/>
      <c r="D27" s="32">
        <f>Жукова2!D29</f>
        <v>1.78982723697715</v>
      </c>
      <c r="E27" s="32">
        <f>'3'!D29</f>
        <v>0.86880550887928976</v>
      </c>
      <c r="F27" s="32">
        <f>'4'!D29</f>
        <v>1.2422100791878177</v>
      </c>
      <c r="G27" s="32">
        <f>'5'!D29</f>
        <v>1.4805831512380507</v>
      </c>
      <c r="H27" s="32">
        <f>'6'!D29</f>
        <v>0.94898396331916712</v>
      </c>
      <c r="I27" s="32">
        <f>'7'!D29</f>
        <v>0.92676156886153127</v>
      </c>
      <c r="J27" s="32">
        <f>'8'!D29</f>
        <v>0.93555355264077755</v>
      </c>
      <c r="K27" s="32">
        <f>Мира10!D29</f>
        <v>0.96149753751781342</v>
      </c>
      <c r="L27" s="17"/>
      <c r="M27" s="59"/>
    </row>
    <row r="28" spans="1:14">
      <c r="A28" s="58" t="s">
        <v>77</v>
      </c>
      <c r="B28" s="14" t="s">
        <v>25</v>
      </c>
      <c r="C28" s="14"/>
      <c r="D28" s="32">
        <f>Жукова2!D30</f>
        <v>0.71807005552065251</v>
      </c>
      <c r="E28" s="32">
        <f>'3'!D30</f>
        <v>0.56433617730301167</v>
      </c>
      <c r="F28" s="32">
        <f>'4'!D30</f>
        <v>0.4983686928561904</v>
      </c>
      <c r="G28" s="32">
        <f>'5'!D30</f>
        <v>0.14850070493507964</v>
      </c>
      <c r="H28" s="32">
        <f>'6'!D30</f>
        <v>0.38526026301921162</v>
      </c>
      <c r="I28" s="32">
        <f>'7'!D30</f>
        <v>0.2434485113330371</v>
      </c>
      <c r="J28" s="32">
        <f>'8'!D30</f>
        <v>0.37980790159856642</v>
      </c>
      <c r="K28" s="32">
        <f>Мира10!D30</f>
        <v>0.39034041513286694</v>
      </c>
      <c r="L28" s="17"/>
      <c r="M28" s="59"/>
    </row>
    <row r="29" spans="1:14" ht="17.25" customHeight="1">
      <c r="A29" s="58" t="s">
        <v>78</v>
      </c>
      <c r="B29" s="14" t="s">
        <v>26</v>
      </c>
      <c r="C29" s="14"/>
      <c r="D29" s="32">
        <f>Жукова2!D31</f>
        <v>0.18871329668877268</v>
      </c>
      <c r="E29" s="32">
        <f>'3'!D31</f>
        <v>1.1908506747866179</v>
      </c>
      <c r="F29" s="32">
        <f>'4'!D31</f>
        <v>0</v>
      </c>
      <c r="G29" s="32">
        <f>'5'!D31</f>
        <v>0.79614902531920251</v>
      </c>
      <c r="H29" s="32">
        <f>'6'!D31</f>
        <v>0</v>
      </c>
      <c r="I29" s="32">
        <f>'7'!D31</f>
        <v>0</v>
      </c>
      <c r="J29" s="32">
        <f>'8'!D31</f>
        <v>0</v>
      </c>
      <c r="K29" s="32">
        <f>Мира10!D31</f>
        <v>0</v>
      </c>
      <c r="L29" s="17"/>
      <c r="M29" s="59"/>
    </row>
    <row r="30" spans="1:14" ht="12.75" customHeight="1">
      <c r="A30" s="58" t="s">
        <v>79</v>
      </c>
      <c r="B30" s="14" t="s">
        <v>27</v>
      </c>
      <c r="C30" s="14"/>
      <c r="D30" s="32">
        <f>Жукова2!D32</f>
        <v>0</v>
      </c>
      <c r="E30" s="32">
        <f>'3'!D32</f>
        <v>2.9676521082089232E-2</v>
      </c>
      <c r="F30" s="32">
        <f>'4'!D32</f>
        <v>8.4862430605335562E-2</v>
      </c>
      <c r="G30" s="32">
        <f>'5'!D32</f>
        <v>0.14603105336457403</v>
      </c>
      <c r="H30" s="32">
        <f>'6'!D32</f>
        <v>9.8947532433460716E-2</v>
      </c>
      <c r="I30" s="32">
        <f>'7'!D32</f>
        <v>9.663047420978392E-2</v>
      </c>
      <c r="J30" s="32">
        <f>'8'!D32</f>
        <v>9.7547186329036931E-2</v>
      </c>
      <c r="K30" s="32">
        <f>Мира10!D32</f>
        <v>0.10025228292107528</v>
      </c>
      <c r="L30" s="17"/>
      <c r="M30" s="59"/>
    </row>
    <row r="31" spans="1:14" ht="15.75" customHeight="1">
      <c r="A31" s="58" t="s">
        <v>80</v>
      </c>
      <c r="B31" s="14" t="s">
        <v>28</v>
      </c>
      <c r="C31" s="14"/>
      <c r="D31" s="32">
        <f>Жукова2!D33</f>
        <v>0</v>
      </c>
      <c r="E31" s="32">
        <f>'3'!D33</f>
        <v>4.006330346082039E-2</v>
      </c>
      <c r="F31" s="32">
        <f>'4'!D33</f>
        <v>4.6320743372079004E-2</v>
      </c>
      <c r="G31" s="32">
        <f>'5'!D33</f>
        <v>7.3015526682286933E-2</v>
      </c>
      <c r="H31" s="32">
        <f>'6'!D33</f>
        <v>4.9473766216730393E-2</v>
      </c>
      <c r="I31" s="32">
        <f>'7'!D33</f>
        <v>4.8315237104891995E-2</v>
      </c>
      <c r="J31" s="32">
        <f>'8'!D33</f>
        <v>4.8773593164518507E-2</v>
      </c>
      <c r="K31" s="32">
        <f>Мира10!D33</f>
        <v>5.0126141460537676E-2</v>
      </c>
      <c r="L31" s="17"/>
      <c r="M31" s="59"/>
    </row>
    <row r="32" spans="1:14" ht="17.25" customHeight="1">
      <c r="A32" s="58" t="s">
        <v>81</v>
      </c>
      <c r="B32" s="14" t="s">
        <v>29</v>
      </c>
      <c r="C32" s="14"/>
      <c r="D32" s="32">
        <f>Жукова2!D34</f>
        <v>7.1835546732387262E-2</v>
      </c>
      <c r="E32" s="32">
        <f>'3'!D34</f>
        <v>1.780591264925354E-2</v>
      </c>
      <c r="F32" s="32">
        <f>'4'!D34</f>
        <v>4.6320743372079004E-2</v>
      </c>
      <c r="G32" s="32">
        <f>'5'!D34</f>
        <v>7.3015526682286933E-2</v>
      </c>
      <c r="H32" s="32">
        <f>'6'!D34</f>
        <v>4.9473766216730393E-2</v>
      </c>
      <c r="I32" s="32">
        <f>'7'!D34</f>
        <v>4.8315237104891995E-2</v>
      </c>
      <c r="J32" s="32">
        <f>'8'!D34</f>
        <v>4.8773593164518507E-2</v>
      </c>
      <c r="K32" s="32">
        <f>Мира10!D34</f>
        <v>5.0126141460537676E-2</v>
      </c>
      <c r="L32" s="17"/>
      <c r="M32" s="59"/>
    </row>
    <row r="33" spans="1:13" ht="18" customHeight="1">
      <c r="A33" s="58" t="s">
        <v>82</v>
      </c>
      <c r="B33" s="14" t="s">
        <v>30</v>
      </c>
      <c r="C33" s="14"/>
      <c r="D33" s="32">
        <f>Жукова2!D35</f>
        <v>0.60021255312882749</v>
      </c>
      <c r="E33" s="32">
        <f>'3'!D35</f>
        <v>0</v>
      </c>
      <c r="F33" s="32">
        <f>'4'!D35</f>
        <v>0</v>
      </c>
      <c r="G33" s="32">
        <f>'5'!D35</f>
        <v>0</v>
      </c>
      <c r="H33" s="32">
        <f>'6'!D35</f>
        <v>0</v>
      </c>
      <c r="I33" s="32">
        <f>'7'!D35</f>
        <v>0</v>
      </c>
      <c r="J33" s="32">
        <f>'8'!D35</f>
        <v>0</v>
      </c>
      <c r="K33" s="32">
        <f>Мира10!D35</f>
        <v>0</v>
      </c>
      <c r="L33" s="17"/>
      <c r="M33" s="59"/>
    </row>
    <row r="34" spans="1:13" ht="17.25" customHeight="1">
      <c r="A34" s="58" t="s">
        <v>83</v>
      </c>
      <c r="B34" s="14" t="s">
        <v>31</v>
      </c>
      <c r="C34" s="14"/>
      <c r="D34" s="32">
        <f>Жукова2!D36</f>
        <v>0.60021255312882749</v>
      </c>
      <c r="E34" s="32">
        <f>'3'!D36</f>
        <v>0</v>
      </c>
      <c r="F34" s="32">
        <f>'4'!D36</f>
        <v>0</v>
      </c>
      <c r="G34" s="32">
        <f>'5'!D36</f>
        <v>0</v>
      </c>
      <c r="H34" s="32">
        <f>'6'!D36</f>
        <v>0</v>
      </c>
      <c r="I34" s="32">
        <f>'7'!D36</f>
        <v>0</v>
      </c>
      <c r="J34" s="32">
        <f>'8'!D36</f>
        <v>0</v>
      </c>
      <c r="K34" s="32">
        <f>Мира10!D36</f>
        <v>0.48365245530232331</v>
      </c>
      <c r="L34" s="17"/>
      <c r="M34" s="59"/>
    </row>
    <row r="35" spans="1:13" ht="15" customHeight="1">
      <c r="A35" s="58" t="s">
        <v>84</v>
      </c>
      <c r="B35" s="14" t="s">
        <v>32</v>
      </c>
      <c r="C35" s="14"/>
      <c r="D35" s="32">
        <f>Жукова2!D37</f>
        <v>0</v>
      </c>
      <c r="E35" s="32">
        <f>'3'!D37</f>
        <v>0</v>
      </c>
      <c r="F35" s="32">
        <f>'4'!D37</f>
        <v>0</v>
      </c>
      <c r="G35" s="32">
        <f>'5'!D37</f>
        <v>0</v>
      </c>
      <c r="H35" s="32">
        <f>'6'!D37</f>
        <v>0</v>
      </c>
      <c r="I35" s="32">
        <f>'7'!D37</f>
        <v>0</v>
      </c>
      <c r="J35" s="32">
        <f>'8'!D37</f>
        <v>0</v>
      </c>
      <c r="K35" s="32">
        <f>Мира10!D37</f>
        <v>0</v>
      </c>
      <c r="L35" s="17"/>
      <c r="M35" s="59"/>
    </row>
    <row r="36" spans="1:13" ht="15.75" customHeight="1">
      <c r="A36" s="58" t="s">
        <v>85</v>
      </c>
      <c r="B36" s="14" t="s">
        <v>33</v>
      </c>
      <c r="C36" s="14"/>
      <c r="D36" s="32">
        <f>Жукова2!D38</f>
        <v>0</v>
      </c>
      <c r="E36" s="32">
        <f>'3'!D38</f>
        <v>0</v>
      </c>
      <c r="F36" s="32">
        <f>'4'!D38</f>
        <v>0</v>
      </c>
      <c r="G36" s="32">
        <f>'5'!D38</f>
        <v>0</v>
      </c>
      <c r="H36" s="32">
        <f>'6'!D38</f>
        <v>0</v>
      </c>
      <c r="I36" s="32">
        <f>'7'!D38</f>
        <v>0</v>
      </c>
      <c r="J36" s="32">
        <f>'8'!D38</f>
        <v>0</v>
      </c>
      <c r="K36" s="32">
        <f>Мира10!D38</f>
        <v>0</v>
      </c>
      <c r="L36" s="17"/>
      <c r="M36" s="59"/>
    </row>
    <row r="37" spans="1:13" ht="16.5" customHeight="1">
      <c r="A37" s="58" t="s">
        <v>86</v>
      </c>
      <c r="B37" s="14" t="s">
        <v>34</v>
      </c>
      <c r="C37" s="14"/>
      <c r="D37" s="32">
        <f>Жукова2!D39</f>
        <v>0</v>
      </c>
      <c r="E37" s="32">
        <f>'3'!D39</f>
        <v>0.21851325726451434</v>
      </c>
      <c r="F37" s="32">
        <f>'4'!D39</f>
        <v>0.36102818122051078</v>
      </c>
      <c r="G37" s="32">
        <f>'5'!D39</f>
        <v>0.12412714687829123</v>
      </c>
      <c r="H37" s="32">
        <f>'6'!D39</f>
        <v>0.3580184082582803</v>
      </c>
      <c r="I37" s="32">
        <f>'7'!D39</f>
        <v>0.7769659494168808</v>
      </c>
      <c r="J37" s="32">
        <f>'8'!D39</f>
        <v>0.35295158475104804</v>
      </c>
      <c r="K37" s="32">
        <f>Мира10!D39</f>
        <v>0.36273934147674242</v>
      </c>
      <c r="L37" s="17"/>
      <c r="M37" s="59"/>
    </row>
    <row r="38" spans="1:13" ht="16.5" customHeight="1">
      <c r="A38" s="58" t="s">
        <v>87</v>
      </c>
      <c r="B38" s="14" t="s">
        <v>35</v>
      </c>
      <c r="C38" s="14"/>
      <c r="D38" s="32">
        <f>Жукова2!D40</f>
        <v>0</v>
      </c>
      <c r="E38" s="32">
        <f>'3'!D40</f>
        <v>0.31563026049318715</v>
      </c>
      <c r="F38" s="32">
        <f>'4'!D40</f>
        <v>0.52148515065184842</v>
      </c>
      <c r="G38" s="32">
        <f>'5'!D40</f>
        <v>0.17929476771308694</v>
      </c>
      <c r="H38" s="32">
        <f>'6'!D40</f>
        <v>0.51713770081751609</v>
      </c>
      <c r="I38" s="32">
        <f>'7'!D40</f>
        <v>0.56114207457885901</v>
      </c>
      <c r="J38" s="32">
        <f>'8'!D40</f>
        <v>0.50981895575151392</v>
      </c>
      <c r="K38" s="32">
        <f>Мира10!D40</f>
        <v>0.52395682657751685</v>
      </c>
      <c r="L38" s="17"/>
      <c r="M38" s="59"/>
    </row>
    <row r="39" spans="1:13" ht="15.75" customHeight="1">
      <c r="A39" s="58" t="s">
        <v>88</v>
      </c>
      <c r="B39" s="14" t="s">
        <v>36</v>
      </c>
      <c r="C39" s="14"/>
      <c r="D39" s="32">
        <f>Жукова2!D41</f>
        <v>0</v>
      </c>
      <c r="E39" s="32">
        <f>'3'!D41</f>
        <v>0.4370265145290273</v>
      </c>
      <c r="F39" s="32">
        <f>'4'!D41</f>
        <v>0.72205636244102089</v>
      </c>
      <c r="G39" s="32">
        <f>'5'!D41</f>
        <v>0.24825429375658248</v>
      </c>
      <c r="H39" s="32">
        <f>'6'!D41</f>
        <v>0.71603681651656037</v>
      </c>
      <c r="I39" s="32">
        <f>'7'!D41</f>
        <v>1.5539318988337616</v>
      </c>
      <c r="J39" s="32">
        <f>'8'!D41</f>
        <v>0.70590316950209575</v>
      </c>
      <c r="K39" s="32">
        <f>Мира10!D41</f>
        <v>0.72547868295348439</v>
      </c>
      <c r="L39" s="17"/>
      <c r="M39" s="59"/>
    </row>
    <row r="40" spans="1:13" ht="16.5" customHeight="1">
      <c r="A40" s="58" t="s">
        <v>89</v>
      </c>
      <c r="B40" s="14" t="s">
        <v>37</v>
      </c>
      <c r="C40" s="14"/>
      <c r="D40" s="32">
        <f>Жукова2!D42</f>
        <v>6.792959501880586E-3</v>
      </c>
      <c r="E40" s="32">
        <f>'3'!D42</f>
        <v>0</v>
      </c>
      <c r="F40" s="32">
        <f>'4'!D42</f>
        <v>0</v>
      </c>
      <c r="G40" s="32">
        <f>'5'!D42</f>
        <v>0</v>
      </c>
      <c r="H40" s="32">
        <f>'6'!D42</f>
        <v>0</v>
      </c>
      <c r="I40" s="32">
        <f>'7'!D42</f>
        <v>0</v>
      </c>
      <c r="J40" s="32">
        <f>'8'!D42</f>
        <v>0</v>
      </c>
      <c r="K40" s="32">
        <f>Мира10!D42</f>
        <v>0</v>
      </c>
      <c r="L40" s="17"/>
      <c r="M40" s="59"/>
    </row>
    <row r="41" spans="1:13" ht="16.5" customHeight="1">
      <c r="A41" s="58" t="s">
        <v>90</v>
      </c>
      <c r="B41" s="14" t="s">
        <v>38</v>
      </c>
      <c r="C41" s="14"/>
      <c r="D41" s="32">
        <f>Жукова2!D43</f>
        <v>0.13246271028667131</v>
      </c>
      <c r="E41" s="32">
        <f>'3'!D43</f>
        <v>0</v>
      </c>
      <c r="F41" s="32">
        <f>'4'!D43</f>
        <v>0</v>
      </c>
      <c r="G41" s="32">
        <f>'5'!D43</f>
        <v>0</v>
      </c>
      <c r="H41" s="32">
        <f>'6'!D43</f>
        <v>0</v>
      </c>
      <c r="I41" s="32">
        <f>'7'!D43</f>
        <v>0</v>
      </c>
      <c r="J41" s="32">
        <f>'8'!D43</f>
        <v>0</v>
      </c>
      <c r="K41" s="32">
        <f>Мира10!D43</f>
        <v>0</v>
      </c>
      <c r="L41" s="17"/>
      <c r="M41" s="59"/>
    </row>
    <row r="42" spans="1:13" ht="12.75" customHeight="1">
      <c r="A42" s="58" t="s">
        <v>91</v>
      </c>
      <c r="B42" s="14" t="s">
        <v>39</v>
      </c>
      <c r="C42" s="14"/>
      <c r="D42" s="32">
        <f>Жукова2!D44</f>
        <v>4.0757757011283494E-2</v>
      </c>
      <c r="E42" s="32">
        <f>'3'!D44</f>
        <v>0</v>
      </c>
      <c r="F42" s="32">
        <f>'4'!D44</f>
        <v>0</v>
      </c>
      <c r="G42" s="32">
        <f>'5'!D44</f>
        <v>0</v>
      </c>
      <c r="H42" s="32">
        <f>'6'!D44</f>
        <v>0</v>
      </c>
      <c r="I42" s="32">
        <f>'7'!D44</f>
        <v>0</v>
      </c>
      <c r="J42" s="32">
        <f>'8'!D44</f>
        <v>0</v>
      </c>
      <c r="K42" s="32">
        <f>Мира10!D44</f>
        <v>0</v>
      </c>
      <c r="L42" s="17"/>
      <c r="M42" s="59"/>
    </row>
    <row r="43" spans="1:13" ht="25.5" customHeight="1">
      <c r="A43" s="58" t="s">
        <v>92</v>
      </c>
      <c r="B43" s="14" t="s">
        <v>40</v>
      </c>
      <c r="C43" s="14"/>
      <c r="D43" s="32">
        <f>Жукова2!D45</f>
        <v>4.0014170208588502E-2</v>
      </c>
      <c r="E43" s="32">
        <f>'3'!D45</f>
        <v>1.9423400645734543E-2</v>
      </c>
      <c r="F43" s="32">
        <f>'4'!D45</f>
        <v>1.8514265703615911E-2</v>
      </c>
      <c r="G43" s="32">
        <f>'5'!D45</f>
        <v>2.4825429375658247E-2</v>
      </c>
      <c r="H43" s="32">
        <f>'6'!D45</f>
        <v>1.5911929255923562E-2</v>
      </c>
      <c r="I43" s="32">
        <f>'7'!D45</f>
        <v>1.5539318988337615E-2</v>
      </c>
      <c r="J43" s="32">
        <f>'8'!D45</f>
        <v>1.5686737100046571E-2</v>
      </c>
      <c r="K43" s="32">
        <f>Мира10!D45</f>
        <v>1.6121748510077433E-2</v>
      </c>
      <c r="L43" s="17"/>
      <c r="M43" s="59"/>
    </row>
    <row r="44" spans="1:13" ht="22.5" customHeight="1">
      <c r="A44" s="58" t="s">
        <v>93</v>
      </c>
      <c r="B44" s="14" t="s">
        <v>41</v>
      </c>
      <c r="C44" s="14"/>
      <c r="D44" s="32">
        <f>Жукова2!D46</f>
        <v>6.0021255312882743E-2</v>
      </c>
      <c r="E44" s="32">
        <f>'3'!D46</f>
        <v>2.9135100968601807E-2</v>
      </c>
      <c r="F44" s="32">
        <f>'4'!D46</f>
        <v>2.7771398555423859E-2</v>
      </c>
      <c r="G44" s="32">
        <f>'5'!D46</f>
        <v>3.7238144063487383E-2</v>
      </c>
      <c r="H44" s="32">
        <f>'6'!D46</f>
        <v>2.3867893883885351E-2</v>
      </c>
      <c r="I44" s="32">
        <f>'7'!D46</f>
        <v>2.3308978482506428E-2</v>
      </c>
      <c r="J44" s="32">
        <f>'8'!D46</f>
        <v>2.3530105650069865E-2</v>
      </c>
      <c r="K44" s="32">
        <f>Мира10!D46</f>
        <v>2.4182622765116155E-2</v>
      </c>
      <c r="L44" s="17"/>
      <c r="M44" s="59"/>
    </row>
    <row r="45" spans="1:13" ht="13.5" customHeight="1">
      <c r="A45" s="58" t="s">
        <v>94</v>
      </c>
      <c r="B45" s="14" t="s">
        <v>42</v>
      </c>
      <c r="C45" s="14"/>
      <c r="D45" s="32">
        <f>Жукова2!D47</f>
        <v>9.3366397153373082E-2</v>
      </c>
      <c r="E45" s="32">
        <f>'3'!D47</f>
        <v>4.5321268173380558E-2</v>
      </c>
      <c r="F45" s="32">
        <f>'4'!D47</f>
        <v>4.3199953308437088E-2</v>
      </c>
      <c r="G45" s="32">
        <f>'5'!D47</f>
        <v>5.7926001876535869E-2</v>
      </c>
      <c r="H45" s="32">
        <f>'6'!D47</f>
        <v>3.7127834930488282E-2</v>
      </c>
      <c r="I45" s="32">
        <f>'7'!D47</f>
        <v>3.6258410972787737E-2</v>
      </c>
      <c r="J45" s="32">
        <f>'8'!D47</f>
        <v>3.6602386566775308E-2</v>
      </c>
      <c r="K45" s="32">
        <f>Мира10!D47</f>
        <v>3.7617413190180651E-2</v>
      </c>
      <c r="L45" s="17"/>
      <c r="M45" s="59"/>
    </row>
    <row r="46" spans="1:13" ht="13.5" customHeight="1">
      <c r="A46" s="58" t="s">
        <v>95</v>
      </c>
      <c r="B46" s="14" t="s">
        <v>43</v>
      </c>
      <c r="C46" s="14"/>
      <c r="D46" s="32">
        <f>Жукова2!D48</f>
        <v>0.1200425106257655</v>
      </c>
      <c r="E46" s="32">
        <f>'3'!D48</f>
        <v>0.73420454440876515</v>
      </c>
      <c r="F46" s="32">
        <f>'4'!D48</f>
        <v>1.0497588653950241</v>
      </c>
      <c r="G46" s="32">
        <f>'5'!D48</f>
        <v>9.9301717502632905E-3</v>
      </c>
      <c r="H46" s="32">
        <f>'6'!D48</f>
        <v>0.5499162750847183</v>
      </c>
      <c r="I46" s="32">
        <f>'7'!D48</f>
        <v>0.53610650509764768</v>
      </c>
      <c r="J46" s="32">
        <f>'8'!D48</f>
        <v>0.54213363417760951</v>
      </c>
      <c r="K46" s="32">
        <f>Мира10!D48</f>
        <v>0.55716762850827617</v>
      </c>
      <c r="L46" s="17"/>
      <c r="M46" s="59"/>
    </row>
    <row r="47" spans="1:13" ht="13.5" customHeight="1">
      <c r="A47" s="58" t="s">
        <v>96</v>
      </c>
      <c r="B47" s="14" t="s">
        <v>44</v>
      </c>
      <c r="C47" s="14"/>
      <c r="D47" s="32">
        <f>Жукова2!D49</f>
        <v>0.18006376593864834</v>
      </c>
      <c r="E47" s="32">
        <f>'3'!D49</f>
        <v>1.1013068166131503</v>
      </c>
      <c r="F47" s="32">
        <f>'4'!D49</f>
        <v>0</v>
      </c>
      <c r="G47" s="32">
        <f>'5'!D49</f>
        <v>5.9581030501579778E-2</v>
      </c>
      <c r="H47" s="32">
        <f>'6'!D49</f>
        <v>0</v>
      </c>
      <c r="I47" s="32">
        <f>'7'!D49</f>
        <v>0</v>
      </c>
      <c r="J47" s="32">
        <f>'8'!D49</f>
        <v>0</v>
      </c>
      <c r="K47" s="32">
        <f>Мира10!D49</f>
        <v>0.24182622765116157</v>
      </c>
      <c r="L47" s="17"/>
      <c r="M47" s="59"/>
    </row>
    <row r="48" spans="1:13">
      <c r="A48" s="58" t="s">
        <v>97</v>
      </c>
      <c r="B48" s="14" t="s">
        <v>45</v>
      </c>
      <c r="C48" s="14"/>
      <c r="D48" s="32">
        <f>Жукова2!D50</f>
        <v>6.2348643937189314E-2</v>
      </c>
      <c r="E48" s="32">
        <f>'3'!D50</f>
        <v>6.0529691586624294E-2</v>
      </c>
      <c r="F48" s="32">
        <f>'4'!D50</f>
        <v>5.7696528709497062E-2</v>
      </c>
      <c r="G48" s="32">
        <f>'5'!D50</f>
        <v>2.5788062056718353E-2</v>
      </c>
      <c r="H48" s="32">
        <f>'6'!D50</f>
        <v>0</v>
      </c>
      <c r="I48" s="32">
        <f>'7'!D50</f>
        <v>0</v>
      </c>
      <c r="J48" s="32">
        <f>'8'!D50</f>
        <v>0</v>
      </c>
      <c r="K48" s="32">
        <f>Мира10!D50</f>
        <v>0</v>
      </c>
      <c r="L48" s="17"/>
      <c r="M48" s="59"/>
    </row>
    <row r="49" spans="1:13" ht="15.75" customHeight="1">
      <c r="A49" s="58" t="s">
        <v>98</v>
      </c>
      <c r="B49" s="14" t="s">
        <v>46</v>
      </c>
      <c r="C49" s="14"/>
      <c r="D49" s="32">
        <f>Жукова2!D51</f>
        <v>3.1174321968594643E-2</v>
      </c>
      <c r="E49" s="32">
        <f>'3'!D51</f>
        <v>3.0264845793312157E-3</v>
      </c>
      <c r="F49" s="32">
        <f>'4'!D51</f>
        <v>5.7696528709497062E-2</v>
      </c>
      <c r="G49" s="32">
        <f>'5'!D51</f>
        <v>0</v>
      </c>
      <c r="H49" s="32">
        <f>'6'!D51</f>
        <v>0</v>
      </c>
      <c r="I49" s="32">
        <f>'7'!D51</f>
        <v>0</v>
      </c>
      <c r="J49" s="32">
        <f>'8'!D51</f>
        <v>0</v>
      </c>
      <c r="K49" s="32">
        <f>Мира10!D51</f>
        <v>0</v>
      </c>
      <c r="L49" s="17"/>
      <c r="M49" s="59"/>
    </row>
    <row r="50" spans="1:13" ht="14.25" customHeight="1">
      <c r="A50" s="58" t="s">
        <v>99</v>
      </c>
      <c r="B50" s="14" t="s">
        <v>47</v>
      </c>
      <c r="C50" s="14"/>
      <c r="D50" s="32">
        <f>Жукова2!D52</f>
        <v>0.1855152047314286</v>
      </c>
      <c r="E50" s="32">
        <f>'3'!D52</f>
        <v>0.18551520473142813</v>
      </c>
      <c r="F50" s="32">
        <f>'4'!D52</f>
        <v>0.18551520473142782</v>
      </c>
      <c r="G50" s="32">
        <f>'5'!D52</f>
        <v>0.18551520473142791</v>
      </c>
      <c r="H50" s="32">
        <f>'6'!D52</f>
        <v>0.18551520473142846</v>
      </c>
      <c r="I50" s="32">
        <f>'7'!D52</f>
        <v>0.18551520473142877</v>
      </c>
      <c r="J50" s="32">
        <f>'8'!D52</f>
        <v>0.18551520473142888</v>
      </c>
      <c r="K50" s="32">
        <f>Мира10!D52</f>
        <v>0.18551520473142868</v>
      </c>
      <c r="L50" s="17"/>
      <c r="M50" s="59"/>
    </row>
    <row r="51" spans="1:13" ht="13.5" customHeight="1">
      <c r="A51" s="58" t="s">
        <v>100</v>
      </c>
      <c r="B51" s="14" t="s">
        <v>48</v>
      </c>
      <c r="C51" s="14"/>
      <c r="D51" s="32">
        <f>Жукова2!D53</f>
        <v>0.29014156392275076</v>
      </c>
      <c r="E51" s="32">
        <f>'3'!D53</f>
        <v>0.37556934193890407</v>
      </c>
      <c r="F51" s="32">
        <f>'4'!D53</f>
        <v>0.16109567120226315</v>
      </c>
      <c r="G51" s="32">
        <f>'5'!D53</f>
        <v>0.18000845366927717</v>
      </c>
      <c r="H51" s="32">
        <f>'6'!D53</f>
        <v>0.13845231372612837</v>
      </c>
      <c r="I51" s="32">
        <f>'7'!D53</f>
        <v>0.13521017049914152</v>
      </c>
      <c r="J51" s="32">
        <f>'8'!D53</f>
        <v>0.13649287973715826</v>
      </c>
      <c r="K51" s="32">
        <f>Мира10!D53</f>
        <v>0.14027798556859708</v>
      </c>
      <c r="L51" s="17"/>
      <c r="M51" s="59"/>
    </row>
    <row r="52" spans="1:13" ht="13.5" customHeight="1">
      <c r="A52" s="58" t="s">
        <v>101</v>
      </c>
      <c r="B52" s="14" t="s">
        <v>49</v>
      </c>
      <c r="C52" s="14"/>
      <c r="D52" s="32">
        <f>Жукова2!D54</f>
        <v>5.0109737052756609</v>
      </c>
      <c r="E52" s="32">
        <f>'3'!D54</f>
        <v>3.2431894133316894</v>
      </c>
      <c r="F52" s="32">
        <f>'4'!D54</f>
        <v>1.5456940733692608</v>
      </c>
      <c r="G52" s="32">
        <f>'5'!D54</f>
        <v>2.0725920038680159</v>
      </c>
      <c r="H52" s="32">
        <f>'6'!D54</f>
        <v>1.3284337137901483</v>
      </c>
      <c r="I52" s="32">
        <f>'7'!D54</f>
        <v>1.2973257297359033</v>
      </c>
      <c r="J52" s="32">
        <f>'8'!D54</f>
        <v>1.3096331744503498</v>
      </c>
      <c r="K52" s="32">
        <f>Мира10!D54</f>
        <v>1.3459508210206585</v>
      </c>
      <c r="L52" s="17"/>
      <c r="M52" s="59"/>
    </row>
    <row r="53" spans="1:13" ht="12" customHeight="1">
      <c r="A53" s="58" t="s">
        <v>102</v>
      </c>
      <c r="B53" s="14" t="s">
        <v>50</v>
      </c>
      <c r="C53" s="14"/>
      <c r="D53" s="32">
        <f>Жукова2!D55</f>
        <v>0.21961674881146356</v>
      </c>
      <c r="E53" s="32">
        <f>'3'!D55</f>
        <v>0.1865584650955846</v>
      </c>
      <c r="F53" s="32">
        <f>'4'!D55</f>
        <v>0.33871691113956065</v>
      </c>
      <c r="G53" s="32">
        <f>'5'!D55</f>
        <v>0.18167164478349193</v>
      </c>
      <c r="H53" s="32">
        <f>'6'!D55</f>
        <v>0.19407159193230547</v>
      </c>
      <c r="I53" s="32">
        <f>'7'!D55</f>
        <v>0.18952700989968943</v>
      </c>
      <c r="J53" s="32">
        <f>'8'!D55</f>
        <v>0.19132501108225261</v>
      </c>
      <c r="K53" s="32">
        <f>Мира10!D55</f>
        <v>0.19663067549890265</v>
      </c>
      <c r="L53" s="17"/>
      <c r="M53" s="59"/>
    </row>
    <row r="54" spans="1:13" ht="15" customHeight="1">
      <c r="A54" s="58" t="s">
        <v>103</v>
      </c>
      <c r="B54" s="14" t="s">
        <v>51</v>
      </c>
      <c r="C54" s="14"/>
      <c r="D54" s="32">
        <f>Жукова2!D56</f>
        <v>9.7992374680946001E-2</v>
      </c>
      <c r="E54" s="32">
        <f>'3'!D56</f>
        <v>0.2100866031080422</v>
      </c>
      <c r="F54" s="32">
        <f>'4'!D56</f>
        <v>5.440843138259796E-2</v>
      </c>
      <c r="G54" s="32">
        <f>'5'!D56</f>
        <v>0.13510229358547052</v>
      </c>
      <c r="H54" s="32">
        <f>'6'!D56</f>
        <v>0.13335506436506667</v>
      </c>
      <c r="I54" s="32">
        <f>'7'!D56</f>
        <v>0.13023228362504352</v>
      </c>
      <c r="J54" s="32">
        <f>'8'!D56</f>
        <v>0.13146776874185964</v>
      </c>
      <c r="K54" s="32">
        <f>Мира10!D56</f>
        <v>0.13511352241831018</v>
      </c>
      <c r="L54" s="17"/>
      <c r="M54" s="59"/>
    </row>
    <row r="55" spans="1:13" ht="15.75" customHeight="1">
      <c r="A55" s="58" t="s">
        <v>104</v>
      </c>
      <c r="B55" s="14" t="s">
        <v>52</v>
      </c>
      <c r="C55" s="14"/>
      <c r="D55" s="32">
        <f>Жукова2!D57</f>
        <v>0.37118323742782616</v>
      </c>
      <c r="E55" s="32">
        <f>'3'!D57</f>
        <v>0.48047250567876859</v>
      </c>
      <c r="F55" s="32">
        <f>'4'!D57</f>
        <v>0.11449585728661187</v>
      </c>
      <c r="G55" s="32">
        <f>'5'!D57</f>
        <v>0.15352533361985279</v>
      </c>
      <c r="H55" s="32">
        <f>'6'!D57</f>
        <v>9.8402497317788606E-2</v>
      </c>
      <c r="I55" s="32">
        <f>'7'!D57</f>
        <v>9.6098202202659355E-2</v>
      </c>
      <c r="J55" s="32">
        <f>'8'!D57</f>
        <v>9.7009864774099841E-2</v>
      </c>
      <c r="K55" s="32">
        <f>Мира10!D57</f>
        <v>9.9700060816344915E-2</v>
      </c>
      <c r="L55" s="17"/>
      <c r="M55" s="59"/>
    </row>
    <row r="56" spans="1:13" ht="15" customHeight="1">
      <c r="A56" s="58" t="s">
        <v>105</v>
      </c>
      <c r="B56" s="14" t="s">
        <v>53</v>
      </c>
      <c r="C56" s="14"/>
      <c r="D56" s="32">
        <f>Жукова2!D58</f>
        <v>0.14971057242922314</v>
      </c>
      <c r="E56" s="32">
        <f>'3'!D58</f>
        <v>0.32096564363728614</v>
      </c>
      <c r="F56" s="32">
        <f>'4'!D58</f>
        <v>8.3123992390080267E-2</v>
      </c>
      <c r="G56" s="32">
        <f>'5'!D58</f>
        <v>0.11145939220801317</v>
      </c>
      <c r="H56" s="32">
        <f>'6'!D58</f>
        <v>7.1440213052714543E-2</v>
      </c>
      <c r="I56" s="32">
        <f>'7'!D58</f>
        <v>6.9767294799130727E-2</v>
      </c>
      <c r="J56" s="32">
        <f>'8'!D58</f>
        <v>7.0429161825996497E-2</v>
      </c>
      <c r="K56" s="32">
        <f>Мира10!D58</f>
        <v>7.2382244152666433E-2</v>
      </c>
      <c r="L56" s="17"/>
      <c r="M56" s="59"/>
    </row>
    <row r="57" spans="1:13">
      <c r="A57" s="58" t="s">
        <v>106</v>
      </c>
      <c r="B57" s="14" t="s">
        <v>54</v>
      </c>
      <c r="C57" s="14"/>
      <c r="D57" s="32">
        <f>Жукова2!D59</f>
        <v>0</v>
      </c>
      <c r="E57" s="32">
        <f>'3'!D59</f>
        <v>0</v>
      </c>
      <c r="F57" s="32">
        <f>'4'!D59</f>
        <v>0</v>
      </c>
      <c r="G57" s="32">
        <f>'5'!D59</f>
        <v>0</v>
      </c>
      <c r="H57" s="32">
        <f>'6'!D59</f>
        <v>0</v>
      </c>
      <c r="I57" s="32">
        <f>'7'!D59</f>
        <v>0</v>
      </c>
      <c r="J57" s="32">
        <f>'8'!D59</f>
        <v>0</v>
      </c>
      <c r="K57" s="32">
        <f>Мира10!D59</f>
        <v>0</v>
      </c>
      <c r="L57" s="17"/>
      <c r="M57" s="59"/>
    </row>
    <row r="58" spans="1:13" ht="15" thickBot="1">
      <c r="A58" s="58" t="s">
        <v>107</v>
      </c>
      <c r="B58" s="14" t="s">
        <v>55</v>
      </c>
      <c r="C58" s="14"/>
      <c r="D58" s="32">
        <f>Жукова2!D60</f>
        <v>0</v>
      </c>
      <c r="E58" s="32">
        <f>'3'!D60</f>
        <v>0</v>
      </c>
      <c r="F58" s="32">
        <f>'4'!D60</f>
        <v>0</v>
      </c>
      <c r="G58" s="32">
        <f>'5'!D60</f>
        <v>0</v>
      </c>
      <c r="H58" s="32">
        <f>'6'!D60</f>
        <v>0</v>
      </c>
      <c r="I58" s="32">
        <f>'7'!D60</f>
        <v>0</v>
      </c>
      <c r="J58" s="32">
        <f>'8'!D60</f>
        <v>0</v>
      </c>
      <c r="K58" s="32">
        <f>Мира10!D60</f>
        <v>0</v>
      </c>
      <c r="L58" s="17"/>
      <c r="M58" s="59"/>
    </row>
    <row r="59" spans="1:13" s="33" customFormat="1" ht="15" thickBot="1">
      <c r="A59" s="35" t="s">
        <v>152</v>
      </c>
      <c r="B59" s="36" t="s">
        <v>57</v>
      </c>
      <c r="C59" s="37"/>
      <c r="D59" s="38">
        <f>SUM(D61:D66)</f>
        <v>0.1829747846826589</v>
      </c>
      <c r="E59" s="38">
        <f t="shared" ref="E59:K59" si="0">SUM(E61:E66)</f>
        <v>0.10827425930014738</v>
      </c>
      <c r="F59" s="38">
        <f t="shared" si="0"/>
        <v>8.0675952897664688E-2</v>
      </c>
      <c r="G59" s="38">
        <f t="shared" si="0"/>
        <v>8.8695894895943872E-2</v>
      </c>
      <c r="H59" s="38">
        <f t="shared" si="0"/>
        <v>9.4593540880337626E-2</v>
      </c>
      <c r="I59" s="38">
        <f t="shared" si="0"/>
        <v>4.5141744095565879E-2</v>
      </c>
      <c r="J59" s="38">
        <f t="shared" si="0"/>
        <v>0.12990844782633018</v>
      </c>
      <c r="K59" s="38">
        <f t="shared" si="0"/>
        <v>0.45312673836834372</v>
      </c>
      <c r="L59" s="39"/>
      <c r="M59" s="86">
        <f>([1]Тариф!$E$61+[2]Тариф!$E$62+[3]Тариф!$E$62+[4]Тариф!$E$62+[5]Тариф!$E$62+[6]Тариф!$E$62+[7]Тариф!$E$62+[8]Тариф!$E$62)/12/M18</f>
        <v>0.18471437109778235</v>
      </c>
    </row>
    <row r="60" spans="1:13" ht="14.25" customHeight="1">
      <c r="A60" s="56" t="s">
        <v>108</v>
      </c>
      <c r="B60" s="31" t="s">
        <v>58</v>
      </c>
      <c r="C60" s="31"/>
      <c r="D60" s="32">
        <f>Жукова2!D61</f>
        <v>0</v>
      </c>
      <c r="E60" s="32">
        <f>'3'!D61</f>
        <v>2.6185020804069519E-2</v>
      </c>
      <c r="F60" s="32">
        <f>'4'!D61</f>
        <v>4.9918800673837325E-2</v>
      </c>
      <c r="G60" s="32">
        <f>'5'!D61</f>
        <v>0</v>
      </c>
      <c r="H60" s="32">
        <f>'6'!D61</f>
        <v>0</v>
      </c>
      <c r="I60" s="32">
        <f>'7'!D61</f>
        <v>0</v>
      </c>
      <c r="J60" s="32">
        <f>'8'!D61</f>
        <v>0</v>
      </c>
      <c r="K60" s="32">
        <f>Мира10!D61</f>
        <v>0.14489337812465219</v>
      </c>
      <c r="L60" s="17"/>
      <c r="M60" s="59"/>
    </row>
    <row r="61" spans="1:13" ht="17.25" customHeight="1">
      <c r="A61" s="56" t="s">
        <v>109</v>
      </c>
      <c r="B61" s="14" t="s">
        <v>59</v>
      </c>
      <c r="C61" s="14"/>
      <c r="D61" s="32">
        <f>Жукова2!D62</f>
        <v>0</v>
      </c>
      <c r="E61" s="32">
        <f>'3'!D62</f>
        <v>0</v>
      </c>
      <c r="F61" s="32">
        <f>'4'!D62</f>
        <v>0</v>
      </c>
      <c r="G61" s="32">
        <f>'5'!D62</f>
        <v>0</v>
      </c>
      <c r="H61" s="32">
        <f>'6'!D62</f>
        <v>0</v>
      </c>
      <c r="I61" s="32">
        <f>'7'!D62</f>
        <v>0</v>
      </c>
      <c r="J61" s="32">
        <f>'8'!D62</f>
        <v>9.4813782058613807E-2</v>
      </c>
      <c r="K61" s="32">
        <f>Мира10!D62</f>
        <v>0.29232923454178211</v>
      </c>
      <c r="L61" s="17"/>
      <c r="M61" s="59"/>
    </row>
    <row r="62" spans="1:13" ht="15" customHeight="1">
      <c r="A62" s="58" t="s">
        <v>110</v>
      </c>
      <c r="B62" s="14" t="s">
        <v>60</v>
      </c>
      <c r="C62" s="14"/>
      <c r="D62" s="32">
        <f>Жукова2!D63</f>
        <v>0</v>
      </c>
      <c r="E62" s="32">
        <f>'3'!D63</f>
        <v>0</v>
      </c>
      <c r="F62" s="32">
        <f>'4'!D63</f>
        <v>0</v>
      </c>
      <c r="G62" s="32">
        <f>'5'!D63</f>
        <v>0</v>
      </c>
      <c r="H62" s="32">
        <f>'6'!D63</f>
        <v>0</v>
      </c>
      <c r="I62" s="32">
        <f>'7'!D63</f>
        <v>0</v>
      </c>
      <c r="J62" s="32">
        <f>'8'!D63</f>
        <v>0</v>
      </c>
      <c r="K62" s="32">
        <f>Мира10!D63</f>
        <v>3.3575463951602019E-2</v>
      </c>
      <c r="L62" s="17"/>
      <c r="M62" s="59"/>
    </row>
    <row r="63" spans="1:13">
      <c r="A63" s="58" t="s">
        <v>111</v>
      </c>
      <c r="B63" s="14" t="s">
        <v>61</v>
      </c>
      <c r="C63" s="14"/>
      <c r="D63" s="32">
        <f>Жукова2!D64</f>
        <v>0</v>
      </c>
      <c r="E63" s="32">
        <f>'3'!D64</f>
        <v>0</v>
      </c>
      <c r="F63" s="32">
        <f>'4'!D64</f>
        <v>0</v>
      </c>
      <c r="G63" s="32">
        <f>'5'!D64</f>
        <v>0</v>
      </c>
      <c r="H63" s="32">
        <f>'6'!D64</f>
        <v>0</v>
      </c>
      <c r="I63" s="32">
        <f>'7'!D64</f>
        <v>0</v>
      </c>
      <c r="J63" s="32">
        <f>'8'!D64</f>
        <v>0</v>
      </c>
      <c r="K63" s="32">
        <f>Мира10!D64</f>
        <v>0</v>
      </c>
      <c r="L63" s="17"/>
      <c r="M63" s="59"/>
    </row>
    <row r="64" spans="1:13">
      <c r="A64" s="58" t="s">
        <v>112</v>
      </c>
      <c r="B64" s="14" t="s">
        <v>62</v>
      </c>
      <c r="C64" s="14"/>
      <c r="D64" s="32">
        <f>Жукова2!D65</f>
        <v>4.8694093884434436E-2</v>
      </c>
      <c r="E64" s="32">
        <f>'3'!D65</f>
        <v>2.3636748923394593E-2</v>
      </c>
      <c r="F64" s="32">
        <f>'4'!D65</f>
        <v>0</v>
      </c>
      <c r="G64" s="32">
        <f>'5'!D65</f>
        <v>0</v>
      </c>
      <c r="H64" s="32">
        <f>'6'!D65</f>
        <v>4.5181651160241594E-2</v>
      </c>
      <c r="I64" s="32">
        <f>'7'!D65</f>
        <v>0</v>
      </c>
      <c r="J64" s="32">
        <f>'8'!D65</f>
        <v>0</v>
      </c>
      <c r="K64" s="32">
        <f>Мира10!D65</f>
        <v>5.8856694873741407E-2</v>
      </c>
      <c r="L64" s="17"/>
      <c r="M64" s="59"/>
    </row>
    <row r="65" spans="1:13" ht="13.5" customHeight="1">
      <c r="A65" s="58" t="s">
        <v>113</v>
      </c>
      <c r="B65" s="14" t="s">
        <v>63</v>
      </c>
      <c r="C65" s="14"/>
      <c r="D65" s="32">
        <f>Жукова2!D66</f>
        <v>0.13428069079822447</v>
      </c>
      <c r="E65" s="32">
        <f>'3'!D66</f>
        <v>6.518160048712196E-2</v>
      </c>
      <c r="F65" s="32">
        <f>'4'!D66</f>
        <v>6.2130699583264386E-2</v>
      </c>
      <c r="G65" s="32">
        <f>'5'!D66</f>
        <v>5.5539921458630619E-2</v>
      </c>
      <c r="H65" s="32">
        <f>'6'!D66</f>
        <v>3.5598469930023066E-2</v>
      </c>
      <c r="I65" s="32">
        <f>'7'!D66</f>
        <v>3.4764859172148548E-2</v>
      </c>
      <c r="J65" s="32">
        <f>'8'!D66</f>
        <v>3.5094665767716367E-2</v>
      </c>
      <c r="K65" s="32">
        <f>Мира10!D66</f>
        <v>3.6067881545019775E-2</v>
      </c>
      <c r="L65" s="17"/>
      <c r="M65" s="59"/>
    </row>
    <row r="66" spans="1:13" ht="16.5" customHeight="1" thickBot="1">
      <c r="A66" s="58" t="s">
        <v>114</v>
      </c>
      <c r="B66" s="27" t="s">
        <v>64</v>
      </c>
      <c r="C66" s="27"/>
      <c r="D66" s="32">
        <f>Жукова2!D67</f>
        <v>0</v>
      </c>
      <c r="E66" s="32">
        <f>'3'!D67</f>
        <v>1.9455909889630817E-2</v>
      </c>
      <c r="F66" s="32">
        <f>'4'!D67</f>
        <v>1.8545253314400299E-2</v>
      </c>
      <c r="G66" s="32">
        <f>'5'!D67</f>
        <v>3.3155973437313253E-2</v>
      </c>
      <c r="H66" s="32">
        <f>'6'!D67</f>
        <v>1.3813419790072954E-2</v>
      </c>
      <c r="I66" s="32">
        <f>'7'!D67</f>
        <v>1.037688492341733E-2</v>
      </c>
      <c r="J66" s="32">
        <f>'8'!D67</f>
        <v>0</v>
      </c>
      <c r="K66" s="32">
        <f>Мира10!D67</f>
        <v>3.2297463456198459E-2</v>
      </c>
      <c r="L66" s="17"/>
      <c r="M66" s="59"/>
    </row>
    <row r="67" spans="1:13" ht="15" thickBot="1">
      <c r="A67" s="35" t="s">
        <v>153</v>
      </c>
      <c r="B67" s="36" t="s">
        <v>66</v>
      </c>
      <c r="C67" s="40"/>
      <c r="D67" s="41">
        <f>SUM(D68:D78)</f>
        <v>3.6854641116282054</v>
      </c>
      <c r="E67" s="41">
        <f>SUM(E68:E78)</f>
        <v>1.1744935929741422</v>
      </c>
      <c r="F67" s="41">
        <f>SUM(F68:F78)</f>
        <v>1.1170237232600315</v>
      </c>
      <c r="G67" s="41">
        <f>SUM(G68:G78)</f>
        <v>4.4343568572304912</v>
      </c>
      <c r="H67" s="41">
        <f>SUM(H68:H78)</f>
        <v>2.8133986219961225</v>
      </c>
      <c r="I67" s="41">
        <f>SUM(I68:I78)</f>
        <v>1.168886815951877</v>
      </c>
      <c r="J67" s="41">
        <f>SUM(J68:J78)</f>
        <v>2.0654169388944457</v>
      </c>
      <c r="K67" s="41">
        <f>SUM(K68:K78)</f>
        <v>1.4130208855918953</v>
      </c>
      <c r="L67" s="42"/>
      <c r="M67" s="43">
        <f>([1]Тариф!$E$69+[2]Тариф!$E$70+[3]Тариф!$E$70+[4]Тариф!$E$70+[5]Тариф!$E$70+[6]Тариф!$E$70+[7]Тариф!$E$70+[8]Тариф!$E$70)/12/M18</f>
        <v>2.0847709872957569</v>
      </c>
    </row>
    <row r="68" spans="1:13" ht="21.75" customHeight="1">
      <c r="A68" s="56" t="s">
        <v>115</v>
      </c>
      <c r="B68" s="14" t="s">
        <v>159</v>
      </c>
      <c r="C68" s="31"/>
      <c r="D68" s="32">
        <f>Жукова2!D68</f>
        <v>0.66822402505901557</v>
      </c>
      <c r="E68" s="32">
        <f>'3'!D68</f>
        <v>0.689744159895056</v>
      </c>
      <c r="F68" s="32">
        <f>'4'!D68</f>
        <v>0.64313765094255249</v>
      </c>
      <c r="G68" s="32"/>
      <c r="H68" s="32"/>
      <c r="I68" s="32">
        <f>'7'!D69</f>
        <v>0.17300115145766071</v>
      </c>
      <c r="J68" s="32">
        <f>'8'!D70</f>
        <v>0.34119480791446616</v>
      </c>
      <c r="K68" s="32">
        <f>Мира10!D68</f>
        <v>0.53034980377767582</v>
      </c>
      <c r="L68" s="17"/>
      <c r="M68" s="59"/>
    </row>
    <row r="69" spans="1:13">
      <c r="A69" s="56" t="s">
        <v>116</v>
      </c>
      <c r="B69" s="14" t="s">
        <v>158</v>
      </c>
      <c r="C69" s="14"/>
      <c r="D69" s="32">
        <f>Жукова2!D69</f>
        <v>3.0172400865691897</v>
      </c>
      <c r="E69" s="15"/>
      <c r="F69" s="15"/>
      <c r="G69" s="15"/>
      <c r="H69" s="15"/>
      <c r="I69" s="15"/>
      <c r="J69" s="15"/>
      <c r="K69" s="15"/>
      <c r="L69" s="17"/>
      <c r="M69" s="59"/>
    </row>
    <row r="70" spans="1:13" ht="16.5" customHeight="1">
      <c r="A70" s="58" t="s">
        <v>117</v>
      </c>
      <c r="B70" s="14" t="s">
        <v>162</v>
      </c>
      <c r="C70" s="27"/>
      <c r="D70" s="15"/>
      <c r="E70" s="28">
        <f>'3'!D69</f>
        <v>0.4847494330790863</v>
      </c>
      <c r="F70" s="28">
        <f>'4'!D69</f>
        <v>0.39423941005501018</v>
      </c>
      <c r="G70" s="28"/>
      <c r="H70" s="28"/>
      <c r="I70" s="28"/>
      <c r="J70" s="28">
        <f>'8'!D72</f>
        <v>0.17757297107098968</v>
      </c>
      <c r="K70" s="28"/>
      <c r="L70" s="17"/>
      <c r="M70" s="59"/>
    </row>
    <row r="71" spans="1:13">
      <c r="A71" s="60" t="s">
        <v>118</v>
      </c>
      <c r="B71" s="14" t="s">
        <v>139</v>
      </c>
      <c r="C71" s="29"/>
      <c r="D71" s="30"/>
      <c r="E71" s="30"/>
      <c r="F71" s="30">
        <f>'4'!D70</f>
        <v>7.9646662262468679E-2</v>
      </c>
      <c r="G71" s="30"/>
      <c r="H71" s="30"/>
      <c r="I71" s="30"/>
      <c r="J71" s="30"/>
      <c r="K71" s="30"/>
      <c r="L71" s="17"/>
      <c r="M71" s="59"/>
    </row>
    <row r="72" spans="1:13">
      <c r="A72" s="60" t="s">
        <v>140</v>
      </c>
      <c r="B72" s="14" t="s">
        <v>141</v>
      </c>
      <c r="C72" s="29"/>
      <c r="D72" s="30"/>
      <c r="E72" s="30"/>
      <c r="F72" s="30"/>
      <c r="G72" s="30">
        <f>'5'!D68</f>
        <v>0.66745542292077953</v>
      </c>
      <c r="H72" s="30">
        <f>'6'!D71</f>
        <v>0.66045569713842622</v>
      </c>
      <c r="I72" s="30"/>
      <c r="J72" s="30">
        <f>'8'!D68</f>
        <v>0.6923281134126289</v>
      </c>
      <c r="K72" s="30"/>
      <c r="L72" s="17"/>
      <c r="M72" s="59"/>
    </row>
    <row r="73" spans="1:13" ht="16.5" customHeight="1">
      <c r="A73" s="60" t="s">
        <v>143</v>
      </c>
      <c r="B73" s="14" t="s">
        <v>167</v>
      </c>
      <c r="C73" s="29"/>
      <c r="D73" s="30"/>
      <c r="E73" s="30"/>
      <c r="F73" s="30"/>
      <c r="G73" s="30">
        <f>'5'!D69</f>
        <v>0.27606487382903921</v>
      </c>
      <c r="H73" s="30">
        <f>'6'!D70</f>
        <v>0.23731253433644797</v>
      </c>
      <c r="I73" s="30"/>
      <c r="J73" s="30">
        <f>'8'!D69</f>
        <v>0.24264914932484347</v>
      </c>
      <c r="K73" s="30"/>
      <c r="L73" s="17"/>
      <c r="M73" s="59"/>
    </row>
    <row r="74" spans="1:13" ht="16.5" customHeight="1">
      <c r="A74" s="60" t="s">
        <v>144</v>
      </c>
      <c r="B74" s="14" t="s">
        <v>67</v>
      </c>
      <c r="C74" s="29"/>
      <c r="D74" s="30"/>
      <c r="E74" s="30"/>
      <c r="F74" s="30"/>
      <c r="G74" s="30">
        <f>'5'!D70</f>
        <v>1.5910149761831056</v>
      </c>
      <c r="H74" s="30">
        <f>'6'!D68</f>
        <v>1.0197655542249502</v>
      </c>
      <c r="I74" s="30">
        <f>'7'!D68</f>
        <v>0.99588566449421634</v>
      </c>
      <c r="J74" s="30"/>
      <c r="K74" s="30"/>
      <c r="L74" s="17"/>
      <c r="M74" s="59"/>
    </row>
    <row r="75" spans="1:13" ht="13.5" customHeight="1">
      <c r="A75" s="60" t="s">
        <v>145</v>
      </c>
      <c r="B75" s="14" t="s">
        <v>68</v>
      </c>
      <c r="C75" s="29"/>
      <c r="D75" s="30"/>
      <c r="E75" s="30"/>
      <c r="F75" s="30"/>
      <c r="G75" s="30">
        <f>'5'!D71</f>
        <v>0.93180526659811891</v>
      </c>
      <c r="H75" s="30">
        <f>'6'!D69</f>
        <v>0.89586483629629809</v>
      </c>
      <c r="I75" s="30"/>
      <c r="J75" s="30"/>
      <c r="K75" s="30"/>
      <c r="L75" s="17"/>
      <c r="M75" s="59"/>
    </row>
    <row r="76" spans="1:13">
      <c r="A76" s="60" t="s">
        <v>154</v>
      </c>
      <c r="B76" s="14" t="s">
        <v>158</v>
      </c>
      <c r="C76" s="29"/>
      <c r="D76" s="30"/>
      <c r="E76" s="30"/>
      <c r="F76" s="30"/>
      <c r="G76" s="30">
        <f>'5'!D72</f>
        <v>0.96801631769944796</v>
      </c>
      <c r="H76" s="30"/>
      <c r="I76" s="30"/>
      <c r="J76" s="30">
        <f>'8'!D71</f>
        <v>0.61167189717151738</v>
      </c>
      <c r="K76" s="30">
        <f>Мира10!D69</f>
        <v>0.62863426817115908</v>
      </c>
      <c r="L76" s="17"/>
      <c r="M76" s="59"/>
    </row>
    <row r="77" spans="1:13">
      <c r="A77" s="60" t="s">
        <v>155</v>
      </c>
      <c r="B77" s="14" t="s">
        <v>142</v>
      </c>
      <c r="C77" s="29"/>
      <c r="D77" s="30"/>
      <c r="E77" s="30"/>
      <c r="F77" s="30"/>
      <c r="G77" s="30"/>
      <c r="H77" s="30"/>
      <c r="I77" s="30"/>
      <c r="J77" s="30"/>
      <c r="K77" s="30">
        <f>Мира10!D70</f>
        <v>0.2540368136430603</v>
      </c>
      <c r="L77" s="17"/>
      <c r="M77" s="59"/>
    </row>
    <row r="78" spans="1:13" ht="15" thickBot="1">
      <c r="A78" s="61"/>
      <c r="B78" s="62"/>
      <c r="C78" s="63"/>
      <c r="D78" s="64"/>
      <c r="E78" s="64"/>
      <c r="F78" s="64"/>
      <c r="G78" s="64"/>
      <c r="H78" s="64"/>
      <c r="I78" s="64"/>
      <c r="J78" s="64"/>
      <c r="K78" s="64"/>
      <c r="L78" s="65"/>
      <c r="M78" s="66"/>
    </row>
    <row r="79" spans="1:13">
      <c r="A79" s="68" t="s">
        <v>69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3">
      <c r="A80" s="68" t="s">
        <v>70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1:11">
      <c r="A81" s="68" t="s">
        <v>71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1:11">
      <c r="A82" s="68" t="s">
        <v>70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</row>
  </sheetData>
  <mergeCells count="17">
    <mergeCell ref="A82:K82"/>
    <mergeCell ref="D15:K15"/>
    <mergeCell ref="D16:J16"/>
    <mergeCell ref="A11:L11"/>
    <mergeCell ref="A79:K79"/>
    <mergeCell ref="A80:K80"/>
    <mergeCell ref="A81:K81"/>
    <mergeCell ref="A5:L5"/>
    <mergeCell ref="A6:L6"/>
    <mergeCell ref="A7:L7"/>
    <mergeCell ref="A8:L8"/>
    <mergeCell ref="A10:L10"/>
    <mergeCell ref="A12:L12"/>
    <mergeCell ref="A13:L13"/>
    <mergeCell ref="A15:A18"/>
    <mergeCell ref="B15:B18"/>
    <mergeCell ref="C15:C18"/>
  </mergeCells>
  <pageMargins left="0.41666666666666669" right="0.1388888888888889" top="0.75" bottom="0.75" header="0.3" footer="0.3"/>
  <pageSetup paperSize="9" scale="70" orientation="landscape" r:id="rId1"/>
  <rowBreaks count="1" manualBreakCount="1"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2:Z74"/>
  <sheetViews>
    <sheetView topLeftCell="A13" zoomScaleNormal="100" workbookViewId="0">
      <selection activeCell="B68" sqref="B68:B6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161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160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SUM(D24:D69)+D23</f>
        <v>17.464109955201049</v>
      </c>
      <c r="E22" s="11">
        <f>SUM(E24:E69)+E23</f>
        <v>70436.248271316872</v>
      </c>
      <c r="F22" s="11">
        <f>SUM(F24:F69)+F23</f>
        <v>0</v>
      </c>
      <c r="G22" s="11">
        <f>SUM(G24:G69)+G23</f>
        <v>0</v>
      </c>
      <c r="H22" s="11">
        <f>SUM(H24:H69)+H23</f>
        <v>0</v>
      </c>
      <c r="I22" s="11">
        <f>SUM(I24:I69)+I23</f>
        <v>70436.248271316872</v>
      </c>
      <c r="J22" s="11">
        <f>SUM(J24:J69)+J23</f>
        <v>10615.850046410957</v>
      </c>
      <c r="K22" s="11">
        <f>SUM(K24:K69)+K23</f>
        <v>59820.398224905919</v>
      </c>
      <c r="L22" s="11">
        <f>SUM(L24:L69)+L23</f>
        <v>35767.479014365919</v>
      </c>
      <c r="M22" s="11">
        <f>SUM(M24:M69)+M23</f>
        <v>10730.243704309765</v>
      </c>
      <c r="N22" s="11">
        <f>SUM(N24:N69)+N23</f>
        <v>9103.8860000000004</v>
      </c>
      <c r="O22" s="11">
        <f>SUM(O24:O69)+O23</f>
        <v>0</v>
      </c>
      <c r="P22" s="11">
        <f>SUM(P24:P69)+P23</f>
        <v>0</v>
      </c>
      <c r="Q22" s="11">
        <f>SUM(Q24:Q69)+Q23</f>
        <v>0</v>
      </c>
      <c r="R22" s="11">
        <f>SUM(R24:R69)+R23</f>
        <v>2656.5974512216567</v>
      </c>
      <c r="S22" s="11">
        <f>SUM(S24:S69)+S23</f>
        <v>724.08252238578575</v>
      </c>
      <c r="T22" s="11">
        <f>SUM(T24:T69)+T23</f>
        <v>838.10953262279793</v>
      </c>
      <c r="U22" s="11">
        <f>SUM(U24:U69)+U23</f>
        <v>0</v>
      </c>
    </row>
    <row r="23" spans="1:26" ht="15">
      <c r="A23" s="13">
        <v>1</v>
      </c>
      <c r="B23" s="14" t="s">
        <v>17</v>
      </c>
      <c r="C23" s="14"/>
      <c r="D23" s="15">
        <f>E23/336.1/12</f>
        <v>2.5342945672444448</v>
      </c>
      <c r="E23" s="15">
        <f>F23+I23</f>
        <v>10221.316848610295</v>
      </c>
      <c r="F23" s="15">
        <f>SUM(G23:H23)</f>
        <v>0</v>
      </c>
      <c r="G23" s="15">
        <v>0</v>
      </c>
      <c r="H23" s="15">
        <v>0</v>
      </c>
      <c r="I23" s="15">
        <f>SUM(J23:K23)</f>
        <v>10221.316848610295</v>
      </c>
      <c r="J23" s="15">
        <v>1544.65676690496</v>
      </c>
      <c r="K23" s="15">
        <f>SUM(L23:U23)</f>
        <v>8676.660081705335</v>
      </c>
      <c r="L23" s="15">
        <v>6394.2320534399996</v>
      </c>
      <c r="M23" s="15">
        <v>1918.2696160319999</v>
      </c>
      <c r="N23" s="15">
        <v>0</v>
      </c>
      <c r="O23" s="15">
        <v>0</v>
      </c>
      <c r="P23" s="15">
        <v>0</v>
      </c>
      <c r="Q23" s="15">
        <v>0</v>
      </c>
      <c r="R23" s="15">
        <v>268.92481333333399</v>
      </c>
      <c r="S23" s="15">
        <v>5.3439899999999998</v>
      </c>
      <c r="T23" s="15">
        <v>89.889608899999999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E24/336.1/12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E25/692.4/12</f>
        <v>0</v>
      </c>
      <c r="E25" s="15">
        <f>F25+I25</f>
        <v>0</v>
      </c>
      <c r="F25" s="15">
        <f>SUM(G25:H25)</f>
        <v>0</v>
      </c>
      <c r="G25" s="15">
        <v>0</v>
      </c>
      <c r="H25" s="15">
        <v>0</v>
      </c>
      <c r="I25" s="15">
        <f>SUM(J25:K25)</f>
        <v>0</v>
      </c>
      <c r="J25" s="15">
        <v>0</v>
      </c>
      <c r="K25" s="15">
        <f>SUM(L25:U25)</f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/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E26/336.1/12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E27/336.1/12</f>
        <v>3.2735024494663856E-4</v>
      </c>
      <c r="E27" s="15">
        <f>F27+I27</f>
        <v>1.3202690079187827</v>
      </c>
      <c r="F27" s="15">
        <f>SUM(G27:H27)</f>
        <v>0</v>
      </c>
      <c r="G27" s="15">
        <v>0</v>
      </c>
      <c r="H27" s="15">
        <v>0</v>
      </c>
      <c r="I27" s="15">
        <f>SUM(J27:K27)</f>
        <v>1.3202690079187827</v>
      </c>
      <c r="J27" s="15">
        <v>0.20139696730964499</v>
      </c>
      <c r="K27" s="15">
        <f>SUM(L27:U27)</f>
        <v>1.1188720406091377</v>
      </c>
      <c r="L27" s="15">
        <v>0.82850436548223405</v>
      </c>
      <c r="M27" s="15">
        <v>0.24855130964467001</v>
      </c>
      <c r="N27" s="15">
        <v>0</v>
      </c>
      <c r="O27" s="15">
        <v>0</v>
      </c>
      <c r="P27" s="15">
        <v>0</v>
      </c>
      <c r="Q27" s="15">
        <v>0</v>
      </c>
      <c r="R27" s="15">
        <v>2.36052791878173E-2</v>
      </c>
      <c r="S27" s="15">
        <v>1.8211086294416302E-2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E28/336.1/12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E29/336.1/12</f>
        <v>1.78982723697715</v>
      </c>
      <c r="E29" s="15">
        <f>F29+I29</f>
        <v>7218.7312121762416</v>
      </c>
      <c r="F29" s="15">
        <f>SUM(G29:H29)</f>
        <v>0</v>
      </c>
      <c r="G29" s="15">
        <v>0</v>
      </c>
      <c r="H29" s="15">
        <v>0</v>
      </c>
      <c r="I29" s="15">
        <f>SUM(J29:K29)</f>
        <v>7218.7312121762416</v>
      </c>
      <c r="J29" s="15">
        <v>1101.16238829807</v>
      </c>
      <c r="K29" s="15">
        <f>SUM(L29:U29)</f>
        <v>6117.5688238781713</v>
      </c>
      <c r="L29" s="15">
        <v>4414.2712592893404</v>
      </c>
      <c r="M29" s="15">
        <v>1324.2813777868</v>
      </c>
      <c r="N29" s="15">
        <v>0</v>
      </c>
      <c r="O29" s="15">
        <v>0</v>
      </c>
      <c r="P29" s="15">
        <v>0</v>
      </c>
      <c r="Q29" s="15">
        <v>0</v>
      </c>
      <c r="R29" s="15">
        <v>298.49080203045702</v>
      </c>
      <c r="S29" s="15">
        <v>80.525384771573599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E30/336.1/12</f>
        <v>0.71807005552065251</v>
      </c>
      <c r="E30" s="15">
        <f>F30+I30</f>
        <v>2896.1201479258962</v>
      </c>
      <c r="F30" s="15">
        <f>SUM(G30:H30)</f>
        <v>0</v>
      </c>
      <c r="G30" s="15">
        <v>0</v>
      </c>
      <c r="H30" s="15">
        <v>0</v>
      </c>
      <c r="I30" s="15">
        <f>SUM(J30:K30)</f>
        <v>2896.1201479258962</v>
      </c>
      <c r="J30" s="15">
        <v>441.78103951411998</v>
      </c>
      <c r="K30" s="15">
        <f>SUM(L30:U30)</f>
        <v>2454.3391084117761</v>
      </c>
      <c r="L30" s="15">
        <v>1653.5621528040599</v>
      </c>
      <c r="M30" s="15">
        <v>496.06864584121797</v>
      </c>
      <c r="N30" s="15">
        <v>0</v>
      </c>
      <c r="O30" s="15">
        <v>0</v>
      </c>
      <c r="P30" s="15">
        <v>0</v>
      </c>
      <c r="Q30" s="15">
        <v>0</v>
      </c>
      <c r="R30" s="15">
        <v>262.83650144162499</v>
      </c>
      <c r="S30" s="15">
        <v>41.871808324873101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E31/336.1/12</f>
        <v>0.18871329668877268</v>
      </c>
      <c r="E31" s="15">
        <f>F31+I31</f>
        <v>761.11846820515802</v>
      </c>
      <c r="F31" s="15">
        <f>SUM(G31:H31)</f>
        <v>0</v>
      </c>
      <c r="G31" s="15">
        <v>0</v>
      </c>
      <c r="H31" s="15">
        <v>0</v>
      </c>
      <c r="I31" s="15">
        <f>SUM(J31:K31)</f>
        <v>761.11846820515802</v>
      </c>
      <c r="J31" s="15">
        <v>116.102817183838</v>
      </c>
      <c r="K31" s="15">
        <f>SUM(L31:U31)</f>
        <v>645.01565102131997</v>
      </c>
      <c r="L31" s="15">
        <v>429.49666306598999</v>
      </c>
      <c r="M31" s="15">
        <v>128.848998919797</v>
      </c>
      <c r="N31" s="15">
        <v>0</v>
      </c>
      <c r="O31" s="15">
        <v>0</v>
      </c>
      <c r="P31" s="15">
        <v>0</v>
      </c>
      <c r="Q31" s="15">
        <v>0</v>
      </c>
      <c r="R31" s="15">
        <v>70.370066192893304</v>
      </c>
      <c r="S31" s="15">
        <v>16.299922842639599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E32/336.1/12</f>
        <v>0</v>
      </c>
      <c r="E32" s="15">
        <f>F32+I32</f>
        <v>0</v>
      </c>
      <c r="F32" s="15">
        <f>SUM(G32:H32)</f>
        <v>0</v>
      </c>
      <c r="G32" s="15">
        <v>0</v>
      </c>
      <c r="H32" s="15">
        <v>0</v>
      </c>
      <c r="I32" s="15">
        <f>SUM(J32:K32)</f>
        <v>0</v>
      </c>
      <c r="J32" s="15">
        <v>0</v>
      </c>
      <c r="K32" s="15">
        <f>SUM(L32:U32)</f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E33/336.1/12</f>
        <v>0</v>
      </c>
      <c r="E33" s="15">
        <f>F33+I33</f>
        <v>0</v>
      </c>
      <c r="F33" s="15">
        <f>SUM(G33:H33)</f>
        <v>0</v>
      </c>
      <c r="G33" s="15">
        <v>0</v>
      </c>
      <c r="H33" s="15">
        <v>0</v>
      </c>
      <c r="I33" s="15">
        <f>SUM(J33:K33)</f>
        <v>0</v>
      </c>
      <c r="J33" s="15">
        <v>0</v>
      </c>
      <c r="K33" s="15">
        <f>SUM(L33:U33)</f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E34/336.1/12</f>
        <v>7.1835546732387262E-2</v>
      </c>
      <c r="E34" s="15">
        <f>F34+I34</f>
        <v>289.72712708106434</v>
      </c>
      <c r="F34" s="15">
        <f>SUM(G34:H34)</f>
        <v>0</v>
      </c>
      <c r="G34" s="15">
        <v>0</v>
      </c>
      <c r="H34" s="15">
        <v>0</v>
      </c>
      <c r="I34" s="15">
        <f>SUM(J34:K34)</f>
        <v>289.72712708106434</v>
      </c>
      <c r="J34" s="15">
        <v>44.1956634530437</v>
      </c>
      <c r="K34" s="15">
        <f>SUM(L34:U34)</f>
        <v>245.53146362802062</v>
      </c>
      <c r="L34" s="15">
        <v>168.219526367513</v>
      </c>
      <c r="M34" s="15">
        <v>50.465857910253803</v>
      </c>
      <c r="N34" s="15">
        <v>0</v>
      </c>
      <c r="O34" s="15">
        <v>0</v>
      </c>
      <c r="P34" s="15">
        <v>0</v>
      </c>
      <c r="Q34" s="15">
        <v>0</v>
      </c>
      <c r="R34" s="15">
        <v>25.087636142131998</v>
      </c>
      <c r="S34" s="15">
        <v>1.75844320812183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E35/336.1/12</f>
        <v>0.60021255312882749</v>
      </c>
      <c r="E35" s="15">
        <f>F35+I35</f>
        <v>2420.7772692791873</v>
      </c>
      <c r="F35" s="15">
        <f>SUM(G35:H35)</f>
        <v>0</v>
      </c>
      <c r="G35" s="15">
        <v>0</v>
      </c>
      <c r="H35" s="15">
        <v>0</v>
      </c>
      <c r="I35" s="15">
        <f>SUM(J35:K35)</f>
        <v>2420.7772692791873</v>
      </c>
      <c r="J35" s="15">
        <v>369.27110887309601</v>
      </c>
      <c r="K35" s="15">
        <f>SUM(L35:U35)</f>
        <v>2051.5061604060911</v>
      </c>
      <c r="L35" s="15">
        <v>1491.3078578680199</v>
      </c>
      <c r="M35" s="15">
        <v>447.39235736040598</v>
      </c>
      <c r="N35" s="15">
        <v>0</v>
      </c>
      <c r="O35" s="15">
        <v>0</v>
      </c>
      <c r="P35" s="15">
        <v>0</v>
      </c>
      <c r="Q35" s="15">
        <v>0</v>
      </c>
      <c r="R35" s="15">
        <v>56.693604060913799</v>
      </c>
      <c r="S35" s="15">
        <v>56.112341116751303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E36/336.1/12</f>
        <v>0.60021255312882749</v>
      </c>
      <c r="E36" s="15">
        <f>F36+I36</f>
        <v>2420.7772692791873</v>
      </c>
      <c r="F36" s="15">
        <f>SUM(G36:H36)</f>
        <v>0</v>
      </c>
      <c r="G36" s="15">
        <v>0</v>
      </c>
      <c r="H36" s="15">
        <v>0</v>
      </c>
      <c r="I36" s="15">
        <f>SUM(J36:K36)</f>
        <v>2420.7772692791873</v>
      </c>
      <c r="J36" s="15">
        <v>369.27110887309601</v>
      </c>
      <c r="K36" s="15">
        <f>SUM(L36:U36)</f>
        <v>2051.5061604060911</v>
      </c>
      <c r="L36" s="15">
        <v>1491.3078578680199</v>
      </c>
      <c r="M36" s="15">
        <v>447.39235736040598</v>
      </c>
      <c r="N36" s="15">
        <v>0</v>
      </c>
      <c r="O36" s="15">
        <v>0</v>
      </c>
      <c r="P36" s="15">
        <v>0</v>
      </c>
      <c r="Q36" s="15">
        <v>0</v>
      </c>
      <c r="R36" s="15">
        <v>56.693604060913799</v>
      </c>
      <c r="S36" s="15">
        <v>56.112341116751303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E37/336.1/12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E38/336.1/12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E39/336.1/12</f>
        <v>0</v>
      </c>
      <c r="E39" s="15">
        <f>F39+I39</f>
        <v>0</v>
      </c>
      <c r="F39" s="15">
        <f>SUM(G39:H39)</f>
        <v>0</v>
      </c>
      <c r="G39" s="15">
        <v>0</v>
      </c>
      <c r="H39" s="15">
        <v>0</v>
      </c>
      <c r="I39" s="15">
        <f>SUM(J39:K39)</f>
        <v>0</v>
      </c>
      <c r="J39" s="15">
        <v>0</v>
      </c>
      <c r="K39" s="15">
        <f>SUM(L39:U39)</f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E40/336.1/12</f>
        <v>0</v>
      </c>
      <c r="E40" s="15">
        <f>F40+I40</f>
        <v>0</v>
      </c>
      <c r="F40" s="15">
        <f>SUM(G40:H40)</f>
        <v>0</v>
      </c>
      <c r="G40" s="15">
        <v>0</v>
      </c>
      <c r="H40" s="15">
        <v>0</v>
      </c>
      <c r="I40" s="15">
        <f>SUM(J40:K40)</f>
        <v>0</v>
      </c>
      <c r="J40" s="15">
        <v>0</v>
      </c>
      <c r="K40" s="15">
        <f>SUM(L40:U40)</f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E41/336.1/12</f>
        <v>0</v>
      </c>
      <c r="E41" s="15">
        <f>F41+I41</f>
        <v>0</v>
      </c>
      <c r="F41" s="15">
        <f>SUM(G41:H41)</f>
        <v>0</v>
      </c>
      <c r="G41" s="15">
        <v>0</v>
      </c>
      <c r="H41" s="15">
        <v>0</v>
      </c>
      <c r="I41" s="15">
        <f>SUM(J41:K41)</f>
        <v>0</v>
      </c>
      <c r="J41" s="15">
        <v>0</v>
      </c>
      <c r="K41" s="15">
        <f>SUM(L41:U41)</f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E42/336.1/12</f>
        <v>6.792959501880586E-3</v>
      </c>
      <c r="E42" s="15">
        <f>F42+I42</f>
        <v>27.39736426298478</v>
      </c>
      <c r="F42" s="15">
        <f>SUM(G42:H42)</f>
        <v>0</v>
      </c>
      <c r="G42" s="15">
        <v>0</v>
      </c>
      <c r="H42" s="15">
        <v>0</v>
      </c>
      <c r="I42" s="15">
        <f>SUM(J42:K42)</f>
        <v>27.39736426298478</v>
      </c>
      <c r="J42" s="15">
        <v>4.1792589553705604</v>
      </c>
      <c r="K42" s="15">
        <f>SUM(L42:U42)</f>
        <v>23.21810530761422</v>
      </c>
      <c r="L42" s="15">
        <v>15.9072838172589</v>
      </c>
      <c r="M42" s="15">
        <v>4.7721851451776596</v>
      </c>
      <c r="N42" s="15">
        <v>0</v>
      </c>
      <c r="O42" s="15">
        <v>0</v>
      </c>
      <c r="P42" s="15">
        <v>0</v>
      </c>
      <c r="Q42" s="15">
        <v>0</v>
      </c>
      <c r="R42" s="15">
        <v>2.3723532994923802</v>
      </c>
      <c r="S42" s="15">
        <v>0.16628304568527899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E43/336.1/12</f>
        <v>0.13246271028667131</v>
      </c>
      <c r="E43" s="15">
        <f>F43+I43</f>
        <v>534.24860312820272</v>
      </c>
      <c r="F43" s="15">
        <f>SUM(G43:H43)</f>
        <v>0</v>
      </c>
      <c r="G43" s="15">
        <v>0</v>
      </c>
      <c r="H43" s="15">
        <v>0</v>
      </c>
      <c r="I43" s="15">
        <f>SUM(J43:K43)</f>
        <v>534.24860312820272</v>
      </c>
      <c r="J43" s="15">
        <v>81.495549629725801</v>
      </c>
      <c r="K43" s="15">
        <f>SUM(L43:U43)</f>
        <v>452.75305349847696</v>
      </c>
      <c r="L43" s="15">
        <v>310.192034436548</v>
      </c>
      <c r="M43" s="15">
        <v>93.057610330964494</v>
      </c>
      <c r="N43" s="15">
        <v>0</v>
      </c>
      <c r="O43" s="15">
        <v>0</v>
      </c>
      <c r="P43" s="15">
        <v>0</v>
      </c>
      <c r="Q43" s="15">
        <v>0</v>
      </c>
      <c r="R43" s="15">
        <v>46.2608893401015</v>
      </c>
      <c r="S43" s="15">
        <v>3.2425193908629399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E44/336.1/12</f>
        <v>4.0757757011283494E-2</v>
      </c>
      <c r="E44" s="15">
        <f>F44+I44</f>
        <v>164.3841855779086</v>
      </c>
      <c r="F44" s="15">
        <f>SUM(G44:H44)</f>
        <v>0</v>
      </c>
      <c r="G44" s="15">
        <v>0</v>
      </c>
      <c r="H44" s="15">
        <v>0</v>
      </c>
      <c r="I44" s="15">
        <f>SUM(J44:K44)</f>
        <v>164.3841855779086</v>
      </c>
      <c r="J44" s="15">
        <v>25.075553732223302</v>
      </c>
      <c r="K44" s="15">
        <f>SUM(L44:U44)</f>
        <v>139.30863184568528</v>
      </c>
      <c r="L44" s="15">
        <v>95.443702903553302</v>
      </c>
      <c r="M44" s="15">
        <v>28.633110871065998</v>
      </c>
      <c r="N44" s="15">
        <v>0</v>
      </c>
      <c r="O44" s="15">
        <v>0</v>
      </c>
      <c r="P44" s="15">
        <v>0</v>
      </c>
      <c r="Q44" s="15">
        <v>0</v>
      </c>
      <c r="R44" s="15">
        <v>14.2341197969543</v>
      </c>
      <c r="S44" s="15">
        <v>0.997698274111672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E45/336.1/12</f>
        <v>4.0014170208588502E-2</v>
      </c>
      <c r="E45" s="15">
        <f>F45+I45</f>
        <v>161.38515128527916</v>
      </c>
      <c r="F45" s="15">
        <f>SUM(G45:H45)</f>
        <v>0</v>
      </c>
      <c r="G45" s="15">
        <v>0</v>
      </c>
      <c r="H45" s="15">
        <v>0</v>
      </c>
      <c r="I45" s="15">
        <f>SUM(J45:K45)</f>
        <v>161.38515128527916</v>
      </c>
      <c r="J45" s="15">
        <v>24.618073924873102</v>
      </c>
      <c r="K45" s="15">
        <f>SUM(L45:U45)</f>
        <v>136.76707736040606</v>
      </c>
      <c r="L45" s="15">
        <v>99.420523857868005</v>
      </c>
      <c r="M45" s="15">
        <v>29.826157157360399</v>
      </c>
      <c r="N45" s="15">
        <v>0</v>
      </c>
      <c r="O45" s="15">
        <v>0</v>
      </c>
      <c r="P45" s="15">
        <v>0</v>
      </c>
      <c r="Q45" s="15">
        <v>0</v>
      </c>
      <c r="R45" s="15">
        <v>3.7795736040609098</v>
      </c>
      <c r="S45" s="15">
        <v>3.7408227411167401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E46/336.1/12</f>
        <v>6.0021255312882743E-2</v>
      </c>
      <c r="E46" s="15">
        <f>F46+I46</f>
        <v>242.07772692791869</v>
      </c>
      <c r="F46" s="15">
        <f>SUM(G46:H46)</f>
        <v>0</v>
      </c>
      <c r="G46" s="15">
        <v>0</v>
      </c>
      <c r="H46" s="15">
        <v>0</v>
      </c>
      <c r="I46" s="15">
        <f>SUM(J46:K46)</f>
        <v>242.07772692791869</v>
      </c>
      <c r="J46" s="15">
        <v>36.927110887309603</v>
      </c>
      <c r="K46" s="15">
        <f>SUM(L46:U46)</f>
        <v>205.15061604060909</v>
      </c>
      <c r="L46" s="15">
        <v>149.13078578680199</v>
      </c>
      <c r="M46" s="15">
        <v>44.739235736040598</v>
      </c>
      <c r="N46" s="15">
        <v>0</v>
      </c>
      <c r="O46" s="15">
        <v>0</v>
      </c>
      <c r="P46" s="15">
        <v>0</v>
      </c>
      <c r="Q46" s="15">
        <v>0</v>
      </c>
      <c r="R46" s="15">
        <v>5.6693604060913803</v>
      </c>
      <c r="S46" s="15">
        <v>5.6112341116751301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E47/336.1/12</f>
        <v>9.3366397153373082E-2</v>
      </c>
      <c r="E47" s="15">
        <f>F47+I47</f>
        <v>376.56535299898434</v>
      </c>
      <c r="F47" s="15">
        <f>SUM(G47:H47)</f>
        <v>0</v>
      </c>
      <c r="G47" s="15">
        <v>0</v>
      </c>
      <c r="H47" s="15">
        <v>0</v>
      </c>
      <c r="I47" s="15">
        <f>SUM(J47:K47)</f>
        <v>376.56535299898434</v>
      </c>
      <c r="J47" s="15">
        <v>57.442172491370499</v>
      </c>
      <c r="K47" s="15">
        <f>SUM(L47:U47)</f>
        <v>319.12318050761382</v>
      </c>
      <c r="L47" s="15">
        <v>231.981222335025</v>
      </c>
      <c r="M47" s="15">
        <v>69.594366700507607</v>
      </c>
      <c r="N47" s="15">
        <v>0</v>
      </c>
      <c r="O47" s="15">
        <v>0</v>
      </c>
      <c r="P47" s="15">
        <v>0</v>
      </c>
      <c r="Q47" s="15">
        <v>0</v>
      </c>
      <c r="R47" s="15">
        <v>8.8190050761421297</v>
      </c>
      <c r="S47" s="15">
        <v>8.7285863959390895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E48/336.1/12</f>
        <v>0.1200425106257655</v>
      </c>
      <c r="E48" s="15">
        <f>F48+I48</f>
        <v>484.15545385583749</v>
      </c>
      <c r="F48" s="15">
        <f>SUM(G48:H48)</f>
        <v>0</v>
      </c>
      <c r="G48" s="15">
        <v>0</v>
      </c>
      <c r="H48" s="15">
        <v>0</v>
      </c>
      <c r="I48" s="15">
        <f>SUM(J48:K48)</f>
        <v>484.15545385583749</v>
      </c>
      <c r="J48" s="15">
        <v>73.854221774619305</v>
      </c>
      <c r="K48" s="15">
        <f>SUM(L48:U48)</f>
        <v>410.30123208121819</v>
      </c>
      <c r="L48" s="15">
        <v>298.26157157360399</v>
      </c>
      <c r="M48" s="15">
        <v>89.478471472081196</v>
      </c>
      <c r="N48" s="15">
        <v>0</v>
      </c>
      <c r="O48" s="15">
        <v>0</v>
      </c>
      <c r="P48" s="15">
        <v>0</v>
      </c>
      <c r="Q48" s="15">
        <v>0</v>
      </c>
      <c r="R48" s="15">
        <v>11.3387208121827</v>
      </c>
      <c r="S48" s="15">
        <v>11.222468223350299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E49/336.1/12</f>
        <v>0.18006376593864834</v>
      </c>
      <c r="E49" s="15">
        <f>F49+I49</f>
        <v>726.23318078375644</v>
      </c>
      <c r="F49" s="15">
        <f>SUM(G49:H49)</f>
        <v>0</v>
      </c>
      <c r="G49" s="15">
        <v>0</v>
      </c>
      <c r="H49" s="15">
        <v>0</v>
      </c>
      <c r="I49" s="15">
        <f>SUM(J49:K49)</f>
        <v>726.23318078375644</v>
      </c>
      <c r="J49" s="15">
        <v>110.781332661929</v>
      </c>
      <c r="K49" s="15">
        <f>SUM(L49:U49)</f>
        <v>615.45184812182742</v>
      </c>
      <c r="L49" s="15">
        <v>447.39235736040598</v>
      </c>
      <c r="M49" s="15">
        <v>134.21770720812199</v>
      </c>
      <c r="N49" s="15">
        <v>0</v>
      </c>
      <c r="O49" s="15">
        <v>0</v>
      </c>
      <c r="P49" s="15">
        <v>0</v>
      </c>
      <c r="Q49" s="15">
        <v>0</v>
      </c>
      <c r="R49" s="15">
        <v>17.0080812182741</v>
      </c>
      <c r="S49" s="15">
        <v>16.8337023350254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E50/336.1/12</f>
        <v>6.2348643937189314E-2</v>
      </c>
      <c r="E50" s="15">
        <f>F50+I50</f>
        <v>251.46455072747199</v>
      </c>
      <c r="F50" s="15">
        <f>SUM(G50:H50)</f>
        <v>0</v>
      </c>
      <c r="G50" s="15">
        <v>0</v>
      </c>
      <c r="H50" s="15">
        <v>0</v>
      </c>
      <c r="I50" s="15">
        <f>SUM(J50:K50)</f>
        <v>251.46455072747199</v>
      </c>
      <c r="J50" s="15">
        <v>38.3589992635127</v>
      </c>
      <c r="K50" s="15">
        <f>SUM(L50:U50)</f>
        <v>213.1055514639593</v>
      </c>
      <c r="L50" s="15">
        <v>154.35036328934001</v>
      </c>
      <c r="M50" s="15">
        <v>46.305108986801997</v>
      </c>
      <c r="N50" s="15">
        <v>0</v>
      </c>
      <c r="O50" s="15">
        <v>0</v>
      </c>
      <c r="P50" s="15">
        <v>0</v>
      </c>
      <c r="Q50" s="15">
        <v>0</v>
      </c>
      <c r="R50" s="15">
        <v>8.4631065989847993</v>
      </c>
      <c r="S50" s="15">
        <v>3.9869725888324998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E51/336.1/12</f>
        <v>3.1174321968594643E-2</v>
      </c>
      <c r="E51" s="15">
        <f>F51+I51</f>
        <v>125.73227536373592</v>
      </c>
      <c r="F51" s="15">
        <f>SUM(G51:H51)</f>
        <v>0</v>
      </c>
      <c r="G51" s="15">
        <v>0</v>
      </c>
      <c r="H51" s="15">
        <v>0</v>
      </c>
      <c r="I51" s="15">
        <f>SUM(J51:K51)</f>
        <v>125.73227536373592</v>
      </c>
      <c r="J51" s="15">
        <v>19.1794996317563</v>
      </c>
      <c r="K51" s="15">
        <f>SUM(L51:U51)</f>
        <v>106.55277573197962</v>
      </c>
      <c r="L51" s="15">
        <v>77.175181644670005</v>
      </c>
      <c r="M51" s="15">
        <v>23.152554493400999</v>
      </c>
      <c r="N51" s="15">
        <v>0</v>
      </c>
      <c r="O51" s="15">
        <v>0</v>
      </c>
      <c r="P51" s="15">
        <v>0</v>
      </c>
      <c r="Q51" s="15">
        <v>0</v>
      </c>
      <c r="R51" s="15">
        <v>4.2315532994923801</v>
      </c>
      <c r="S51" s="15">
        <v>1.9934862944162399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E52/336.1/12</f>
        <v>0.1855152047314286</v>
      </c>
      <c r="E52" s="15">
        <f>F52+I52</f>
        <v>748.21992372279794</v>
      </c>
      <c r="F52" s="15">
        <f>SUM(G52:H52)</f>
        <v>0</v>
      </c>
      <c r="G52" s="15">
        <v>0</v>
      </c>
      <c r="H52" s="15">
        <v>0</v>
      </c>
      <c r="I52" s="15">
        <f>SUM(J52:K52)</f>
        <v>748.21992372279794</v>
      </c>
      <c r="J52" s="15">
        <v>0</v>
      </c>
      <c r="K52" s="15">
        <f>SUM(L52:U52)</f>
        <v>748.21992372279794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748.21992372279794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E53/336.1/12</f>
        <v>0.29014156392275076</v>
      </c>
      <c r="E53" s="15">
        <f>F53+I53</f>
        <v>1170.1989556132385</v>
      </c>
      <c r="F53" s="15">
        <f>SUM(G53:H53)</f>
        <v>0</v>
      </c>
      <c r="G53" s="15">
        <v>0</v>
      </c>
      <c r="H53" s="15">
        <v>0</v>
      </c>
      <c r="I53" s="15">
        <f>SUM(J53:K53)</f>
        <v>1170.1989556132385</v>
      </c>
      <c r="J53" s="15">
        <v>178.50492543252801</v>
      </c>
      <c r="K53" s="15">
        <f>SUM(L53:U53)</f>
        <v>991.69403018071057</v>
      </c>
      <c r="L53" s="15">
        <v>699.42338534010196</v>
      </c>
      <c r="M53" s="15">
        <v>209.82701560203</v>
      </c>
      <c r="N53" s="15">
        <v>0</v>
      </c>
      <c r="O53" s="15">
        <v>0</v>
      </c>
      <c r="P53" s="15">
        <v>0</v>
      </c>
      <c r="Q53" s="15">
        <v>0</v>
      </c>
      <c r="R53" s="15">
        <v>66.293269035533001</v>
      </c>
      <c r="S53" s="15">
        <v>16.1503602030457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E54/336.1/12</f>
        <v>5.0109737052756609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E55/336.1/12</f>
        <v>0.21961674881146356</v>
      </c>
      <c r="E55" s="15">
        <f>F55+I55</f>
        <v>885.75827130639493</v>
      </c>
      <c r="F55" s="15">
        <f>SUM(G55:H55)</f>
        <v>0</v>
      </c>
      <c r="G55" s="15">
        <v>0</v>
      </c>
      <c r="H55" s="15">
        <v>0</v>
      </c>
      <c r="I55" s="15">
        <f>SUM(J55:K55)</f>
        <v>885.75827130639493</v>
      </c>
      <c r="J55" s="15">
        <v>135.115668504365</v>
      </c>
      <c r="K55" s="15">
        <f>SUM(L55:U55)</f>
        <v>750.64260280202996</v>
      </c>
      <c r="L55" s="15">
        <v>529.41428954314699</v>
      </c>
      <c r="M55" s="15">
        <v>158.82428686294401</v>
      </c>
      <c r="N55" s="15">
        <v>0</v>
      </c>
      <c r="O55" s="15">
        <v>0</v>
      </c>
      <c r="P55" s="15">
        <v>0</v>
      </c>
      <c r="Q55" s="15">
        <v>0</v>
      </c>
      <c r="R55" s="15">
        <v>50.179340101522797</v>
      </c>
      <c r="S55" s="15">
        <v>12.2246862944162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E56/336.1/12</f>
        <v>9.7992374680946001E-2</v>
      </c>
      <c r="E56" s="15">
        <f>F56+I56</f>
        <v>395.22284556319141</v>
      </c>
      <c r="F56" s="15">
        <f>SUM(G56:H56)</f>
        <v>0</v>
      </c>
      <c r="G56" s="15">
        <v>0</v>
      </c>
      <c r="H56" s="15">
        <v>0</v>
      </c>
      <c r="I56" s="15">
        <f>SUM(J56:K56)</f>
        <v>395.22284556319141</v>
      </c>
      <c r="J56" s="15">
        <v>60.288230679130898</v>
      </c>
      <c r="K56" s="15">
        <f>SUM(L56:U56)</f>
        <v>334.93461488406052</v>
      </c>
      <c r="L56" s="15">
        <v>236.22316468629401</v>
      </c>
      <c r="M56" s="15">
        <v>70.866949405888306</v>
      </c>
      <c r="N56" s="15">
        <v>0</v>
      </c>
      <c r="O56" s="15">
        <v>0</v>
      </c>
      <c r="P56" s="15">
        <v>0</v>
      </c>
      <c r="Q56" s="15">
        <v>0</v>
      </c>
      <c r="R56" s="15">
        <v>22.389880203045699</v>
      </c>
      <c r="S56" s="15">
        <v>5.4546205888324799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E57/336.1/12</f>
        <v>0.37118323742782616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E58/336.1/12</f>
        <v>0.14971057242922314</v>
      </c>
      <c r="E58" s="15">
        <f>F58+I58</f>
        <v>603.81268072154285</v>
      </c>
      <c r="F58" s="15">
        <f>SUM(G58:H58)</f>
        <v>0</v>
      </c>
      <c r="G58" s="15">
        <v>0</v>
      </c>
      <c r="H58" s="15">
        <v>0</v>
      </c>
      <c r="I58" s="15">
        <f>SUM(J58:K58)</f>
        <v>603.81268072154285</v>
      </c>
      <c r="J58" s="15">
        <v>92.107019093116705</v>
      </c>
      <c r="K58" s="15">
        <f>SUM(L58:U58)</f>
        <v>511.70566162842618</v>
      </c>
      <c r="L58" s="15">
        <v>360.89650160406097</v>
      </c>
      <c r="M58" s="15">
        <v>108.268950481218</v>
      </c>
      <c r="N58" s="15">
        <v>0</v>
      </c>
      <c r="O58" s="15">
        <v>0</v>
      </c>
      <c r="P58" s="15">
        <v>0</v>
      </c>
      <c r="Q58" s="15">
        <v>0</v>
      </c>
      <c r="R58" s="15">
        <v>34.206761421319797</v>
      </c>
      <c r="S58" s="15">
        <v>8.3334481218274092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E59/336.1/12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E60/336.1/12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E61/336.1/12</f>
        <v>0</v>
      </c>
      <c r="E61" s="15">
        <f>F61+I61</f>
        <v>0</v>
      </c>
      <c r="F61" s="15">
        <f>SUM(G61:H61)</f>
        <v>0</v>
      </c>
      <c r="G61" s="15">
        <v>0</v>
      </c>
      <c r="H61" s="15">
        <v>0</v>
      </c>
      <c r="I61" s="15">
        <f>SUM(J61:K61)</f>
        <v>0</v>
      </c>
      <c r="J61" s="15">
        <v>0</v>
      </c>
      <c r="K61" s="15">
        <f>SUM(L61:U61)</f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E62/336.1/12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E63/336.1/12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E64/336.1/12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E65/336.1/12</f>
        <v>4.8694093884434436E-2</v>
      </c>
      <c r="E65" s="15">
        <f>F65+I65</f>
        <v>196.39301945470098</v>
      </c>
      <c r="F65" s="15">
        <f>SUM(G65:H65)</f>
        <v>0</v>
      </c>
      <c r="G65" s="15">
        <v>0</v>
      </c>
      <c r="H65" s="15">
        <v>0</v>
      </c>
      <c r="I65" s="15">
        <f>SUM(J65:K65)</f>
        <v>196.39301945470098</v>
      </c>
      <c r="J65" s="15">
        <v>29.9582572049544</v>
      </c>
      <c r="K65" s="15">
        <f>SUM(L65:U65)</f>
        <v>166.43476224974657</v>
      </c>
      <c r="L65" s="15">
        <v>120.050282558376</v>
      </c>
      <c r="M65" s="15">
        <v>36.015084767512697</v>
      </c>
      <c r="N65" s="15">
        <v>0.68600000000000005</v>
      </c>
      <c r="O65" s="15">
        <v>0</v>
      </c>
      <c r="P65" s="15">
        <v>0</v>
      </c>
      <c r="Q65" s="15">
        <v>0</v>
      </c>
      <c r="R65" s="15">
        <v>6.5824162436548201</v>
      </c>
      <c r="S65" s="15">
        <v>3.1009786802030401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E66/336.1/12</f>
        <v>0.13428069079822447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E67/336.1/12</f>
        <v>0</v>
      </c>
      <c r="E67" s="15">
        <f>F67+I67</f>
        <v>0</v>
      </c>
      <c r="F67" s="15">
        <f>SUM(G67:H67)</f>
        <v>0</v>
      </c>
      <c r="G67" s="15">
        <v>0</v>
      </c>
      <c r="H67" s="15">
        <v>0</v>
      </c>
      <c r="I67" s="15">
        <f>SUM(J67:K67)</f>
        <v>0</v>
      </c>
      <c r="J67" s="15">
        <v>0</v>
      </c>
      <c r="K67" s="15">
        <f>SUM(L67:U67)</f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159</v>
      </c>
      <c r="C68" s="14"/>
      <c r="D68" s="15">
        <f>E68/336.1/12</f>
        <v>0.66822402505901557</v>
      </c>
      <c r="E68" s="15">
        <f>F68+I68</f>
        <v>2695.0811378680214</v>
      </c>
      <c r="F68" s="15">
        <f>SUM(G68:H68)</f>
        <v>0</v>
      </c>
      <c r="G68" s="15">
        <v>0</v>
      </c>
      <c r="H68" s="15">
        <v>0</v>
      </c>
      <c r="I68" s="15">
        <f>SUM(J68:K68)</f>
        <v>2695.0811378680214</v>
      </c>
      <c r="J68" s="15">
        <v>411.11407187817298</v>
      </c>
      <c r="K68" s="15">
        <f>SUM(L68:U68)</f>
        <v>2283.9670659898484</v>
      </c>
      <c r="L68" s="15">
        <v>1346.3195939086299</v>
      </c>
      <c r="M68" s="15">
        <v>403.89587817258899</v>
      </c>
      <c r="N68" s="15">
        <v>465.8</v>
      </c>
      <c r="O68" s="15">
        <v>0</v>
      </c>
      <c r="P68" s="15">
        <v>0</v>
      </c>
      <c r="Q68" s="15">
        <v>0</v>
      </c>
      <c r="R68" s="15">
        <v>38.358578680203102</v>
      </c>
      <c r="S68" s="15">
        <v>29.593015228426399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22.5">
      <c r="A69" s="13" t="s">
        <v>116</v>
      </c>
      <c r="B69" s="14" t="s">
        <v>158</v>
      </c>
      <c r="C69" s="14"/>
      <c r="D69" s="15">
        <f>E69/336.1/12</f>
        <v>3.0172400865691897</v>
      </c>
      <c r="E69" s="15">
        <f>F69+I69</f>
        <v>12169.132717150856</v>
      </c>
      <c r="F69" s="15">
        <f>SUM(G69:H69)</f>
        <v>0</v>
      </c>
      <c r="G69" s="15">
        <v>0</v>
      </c>
      <c r="H69" s="15">
        <v>0</v>
      </c>
      <c r="I69" s="15">
        <f>SUM(J69:K69)</f>
        <v>12169.132717150856</v>
      </c>
      <c r="J69" s="15">
        <v>1856.3083805823301</v>
      </c>
      <c r="K69" s="15">
        <f>SUM(L69:U69)</f>
        <v>10312.824336568527</v>
      </c>
      <c r="L69" s="15">
        <v>1480.5373011167501</v>
      </c>
      <c r="M69" s="15">
        <v>444.16119033502503</v>
      </c>
      <c r="N69" s="15">
        <v>8313.4</v>
      </c>
      <c r="O69" s="15">
        <v>0</v>
      </c>
      <c r="P69" s="15">
        <v>0</v>
      </c>
      <c r="Q69" s="15">
        <v>0</v>
      </c>
      <c r="R69" s="15">
        <v>42.182633908629398</v>
      </c>
      <c r="S69" s="15">
        <v>32.543211208121797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>
      <c r="A70" s="9"/>
      <c r="B70" s="10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>
      <c r="A71" s="68" t="s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26">
      <c r="A72" s="68" t="s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26">
      <c r="A73" s="68" t="s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</sheetData>
  <mergeCells count="22">
    <mergeCell ref="A14:U14"/>
    <mergeCell ref="I20:I21"/>
    <mergeCell ref="J20:J21"/>
    <mergeCell ref="F20:H20"/>
    <mergeCell ref="A20:A21"/>
    <mergeCell ref="L20:U20"/>
    <mergeCell ref="A72:R72"/>
    <mergeCell ref="B20:B21"/>
    <mergeCell ref="C20:C21"/>
    <mergeCell ref="D20:D21"/>
    <mergeCell ref="E20:E21"/>
    <mergeCell ref="A71:R71"/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2:Z74"/>
  <sheetViews>
    <sheetView topLeftCell="A8" zoomScaleNormal="100" workbookViewId="0">
      <selection activeCell="B68" sqref="B68:B6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164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163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SUM(D24:D69)+D23</f>
        <v>14.561432786874395</v>
      </c>
      <c r="E22" s="11">
        <f>SUM(E24:E69)+E23</f>
        <v>120988.03273958193</v>
      </c>
      <c r="F22" s="11">
        <f>SUM(F24:F69)+F23</f>
        <v>0</v>
      </c>
      <c r="G22" s="11">
        <f>SUM(G24:G69)+G23</f>
        <v>0</v>
      </c>
      <c r="H22" s="11">
        <f>SUM(H24:H69)+H23</f>
        <v>0</v>
      </c>
      <c r="I22" s="11">
        <f>SUM(I24:I69)+I23</f>
        <v>120988.03273958193</v>
      </c>
      <c r="J22" s="11">
        <f>SUM(J24:J69)+J23</f>
        <v>18190.744041189584</v>
      </c>
      <c r="K22" s="11">
        <f>SUM(K24:K69)+K23</f>
        <v>102797.28869839235</v>
      </c>
      <c r="L22" s="11">
        <f>SUM(L24:L69)+L23</f>
        <v>69325.741869280799</v>
      </c>
      <c r="M22" s="11">
        <f>SUM(M24:M69)+M23</f>
        <v>20797.722560784234</v>
      </c>
      <c r="N22" s="11">
        <f>SUM(N24:N69)+N23</f>
        <v>4130.7860000000001</v>
      </c>
      <c r="O22" s="11">
        <f>SUM(O24:O69)+O23</f>
        <v>0</v>
      </c>
      <c r="P22" s="11">
        <f>SUM(P24:P69)+P23</f>
        <v>0</v>
      </c>
      <c r="Q22" s="11">
        <f>SUM(Q24:Q69)+Q23</f>
        <v>0</v>
      </c>
      <c r="R22" s="11">
        <f>SUM(R24:R69)+R23</f>
        <v>5232.966247086295</v>
      </c>
      <c r="S22" s="11">
        <f>SUM(S24:S69)+S23</f>
        <v>1583.4816005685277</v>
      </c>
      <c r="T22" s="11">
        <f>SUM(T24:T69)+T23</f>
        <v>1726.5904206724899</v>
      </c>
      <c r="U22" s="11">
        <f>SUM(U24:U69)+U23</f>
        <v>0</v>
      </c>
    </row>
    <row r="23" spans="1:26" ht="15">
      <c r="A23" s="13">
        <v>1</v>
      </c>
      <c r="B23" s="14" t="s">
        <v>17</v>
      </c>
      <c r="C23" s="14"/>
      <c r="D23" s="15">
        <f>E23/692.4/12</f>
        <v>2.5342945672444444</v>
      </c>
      <c r="E23" s="15">
        <f>F23+I23</f>
        <v>21056.946700320637</v>
      </c>
      <c r="F23" s="15">
        <f>SUM(G23:H23)</f>
        <v>0</v>
      </c>
      <c r="G23" s="15">
        <v>0</v>
      </c>
      <c r="H23" s="15">
        <v>0</v>
      </c>
      <c r="I23" s="15">
        <f>SUM(J23:K23)</f>
        <v>21056.946700320637</v>
      </c>
      <c r="J23" s="15">
        <v>3182.1491978726399</v>
      </c>
      <c r="K23" s="15">
        <f>SUM(L23:U23)</f>
        <v>17874.797502447997</v>
      </c>
      <c r="L23" s="15">
        <v>13172.764872960001</v>
      </c>
      <c r="M23" s="15">
        <v>3951.82946188799</v>
      </c>
      <c r="N23" s="15">
        <v>0</v>
      </c>
      <c r="O23" s="15">
        <v>0</v>
      </c>
      <c r="P23" s="15">
        <v>0</v>
      </c>
      <c r="Q23" s="15">
        <v>0</v>
      </c>
      <c r="R23" s="15">
        <v>554.01232000000095</v>
      </c>
      <c r="S23" s="15">
        <v>11.00916</v>
      </c>
      <c r="T23" s="15">
        <v>185.1816876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E24/692.4/12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E25/692.4/12</f>
        <v>0</v>
      </c>
      <c r="E25" s="15">
        <f>F25+I25</f>
        <v>0</v>
      </c>
      <c r="F25" s="15">
        <f>SUM(G25:H25)</f>
        <v>0</v>
      </c>
      <c r="G25" s="15">
        <v>0</v>
      </c>
      <c r="H25" s="15">
        <v>0</v>
      </c>
      <c r="I25" s="15">
        <f>SUM(J25:K25)</f>
        <v>0</v>
      </c>
      <c r="J25" s="15">
        <v>0</v>
      </c>
      <c r="K25" s="15">
        <f>SUM(L25:U25)</f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E26/692.4/12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E27/692.4/12</f>
        <v>3.9725020698499784E-3</v>
      </c>
      <c r="E27" s="15">
        <f>F27+I27</f>
        <v>33.006725197969502</v>
      </c>
      <c r="F27" s="15">
        <f>SUM(G27:H27)</f>
        <v>0</v>
      </c>
      <c r="G27" s="15">
        <v>0</v>
      </c>
      <c r="H27" s="15">
        <v>0</v>
      </c>
      <c r="I27" s="15">
        <f>SUM(J27:K27)</f>
        <v>33.006725197969502</v>
      </c>
      <c r="J27" s="15">
        <v>5.0349241827411104</v>
      </c>
      <c r="K27" s="15">
        <f>SUM(L27:U27)</f>
        <v>27.97180101522839</v>
      </c>
      <c r="L27" s="15">
        <v>20.7126091370558</v>
      </c>
      <c r="M27" s="15">
        <v>6.2137827411167503</v>
      </c>
      <c r="N27" s="15">
        <v>0</v>
      </c>
      <c r="O27" s="15">
        <v>0</v>
      </c>
      <c r="P27" s="15">
        <v>0</v>
      </c>
      <c r="Q27" s="15">
        <v>0</v>
      </c>
      <c r="R27" s="15">
        <v>0.59013197969543096</v>
      </c>
      <c r="S27" s="15">
        <v>0.45527715736040503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E28/692.4/12</f>
        <v>3.6200229536637103E-2</v>
      </c>
      <c r="E28" s="15">
        <f>F28+I28</f>
        <v>300.78046717401037</v>
      </c>
      <c r="F28" s="15">
        <f>SUM(G28:H28)</f>
        <v>0</v>
      </c>
      <c r="G28" s="15">
        <v>0</v>
      </c>
      <c r="H28" s="15">
        <v>0</v>
      </c>
      <c r="I28" s="15">
        <f>SUM(J28:K28)</f>
        <v>300.78046717401037</v>
      </c>
      <c r="J28" s="15">
        <v>45.881766179086299</v>
      </c>
      <c r="K28" s="15">
        <f>SUM(L28:U28)</f>
        <v>254.89870099492404</v>
      </c>
      <c r="L28" s="15">
        <v>183.92796913705601</v>
      </c>
      <c r="M28" s="15">
        <v>55.1783907411168</v>
      </c>
      <c r="N28" s="15">
        <v>0</v>
      </c>
      <c r="O28" s="15">
        <v>0</v>
      </c>
      <c r="P28" s="15">
        <v>0</v>
      </c>
      <c r="Q28" s="15">
        <v>0</v>
      </c>
      <c r="R28" s="15">
        <v>12.437116751269</v>
      </c>
      <c r="S28" s="15">
        <v>3.35522436548223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E29/692.4/12</f>
        <v>0.86880550887928976</v>
      </c>
      <c r="E29" s="15">
        <f>F29+I29</f>
        <v>7218.7312121762416</v>
      </c>
      <c r="F29" s="15">
        <f>SUM(G29:H29)</f>
        <v>0</v>
      </c>
      <c r="G29" s="15">
        <v>0</v>
      </c>
      <c r="H29" s="15">
        <v>0</v>
      </c>
      <c r="I29" s="15">
        <f>SUM(J29:K29)</f>
        <v>7218.7312121762416</v>
      </c>
      <c r="J29" s="15">
        <v>1101.16238829807</v>
      </c>
      <c r="K29" s="15">
        <f>SUM(L29:U29)</f>
        <v>6117.5688238781713</v>
      </c>
      <c r="L29" s="15">
        <v>4414.2712592893404</v>
      </c>
      <c r="M29" s="15">
        <v>1324.2813777868</v>
      </c>
      <c r="N29" s="15">
        <v>0</v>
      </c>
      <c r="O29" s="15">
        <v>0</v>
      </c>
      <c r="P29" s="15">
        <v>0</v>
      </c>
      <c r="Q29" s="15">
        <v>0</v>
      </c>
      <c r="R29" s="15">
        <v>298.49080203045702</v>
      </c>
      <c r="S29" s="15">
        <v>80.525384771573599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E30/692.4/12</f>
        <v>0.56433617730301167</v>
      </c>
      <c r="E30" s="15">
        <f>F30+I30</f>
        <v>4688.9564299752628</v>
      </c>
      <c r="F30" s="15">
        <f>SUM(G30:H30)</f>
        <v>0</v>
      </c>
      <c r="G30" s="15">
        <v>0</v>
      </c>
      <c r="H30" s="15">
        <v>0</v>
      </c>
      <c r="I30" s="15">
        <f>SUM(J30:K30)</f>
        <v>4688.9564299752628</v>
      </c>
      <c r="J30" s="15">
        <v>715.26454016571802</v>
      </c>
      <c r="K30" s="15">
        <f>SUM(L30:U30)</f>
        <v>3973.6918898095446</v>
      </c>
      <c r="L30" s="15">
        <v>2677.1958664446702</v>
      </c>
      <c r="M30" s="15">
        <v>803.15875993340103</v>
      </c>
      <c r="N30" s="15">
        <v>0</v>
      </c>
      <c r="O30" s="15">
        <v>0</v>
      </c>
      <c r="P30" s="15">
        <v>0</v>
      </c>
      <c r="Q30" s="15">
        <v>0</v>
      </c>
      <c r="R30" s="15">
        <v>425.54481185786898</v>
      </c>
      <c r="S30" s="15">
        <v>67.792451573604296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E31/692.4/12</f>
        <v>1.1908506747866179</v>
      </c>
      <c r="E31" s="15">
        <f>F31+I31</f>
        <v>9894.5400866670498</v>
      </c>
      <c r="F31" s="15">
        <f>SUM(G31:H31)</f>
        <v>0</v>
      </c>
      <c r="G31" s="15">
        <v>0</v>
      </c>
      <c r="H31" s="15">
        <v>0</v>
      </c>
      <c r="I31" s="15">
        <f>SUM(J31:K31)</f>
        <v>9894.5400866670498</v>
      </c>
      <c r="J31" s="15">
        <v>1509.3366233898901</v>
      </c>
      <c r="K31" s="15">
        <f>SUM(L31:U31)</f>
        <v>8385.2034632771592</v>
      </c>
      <c r="L31" s="15">
        <v>5583.4566198578696</v>
      </c>
      <c r="M31" s="15">
        <v>1675.03698595736</v>
      </c>
      <c r="N31" s="15">
        <v>0</v>
      </c>
      <c r="O31" s="15">
        <v>0</v>
      </c>
      <c r="P31" s="15">
        <v>0</v>
      </c>
      <c r="Q31" s="15">
        <v>0</v>
      </c>
      <c r="R31" s="15">
        <v>914.81086050761496</v>
      </c>
      <c r="S31" s="15">
        <v>211.89899695431501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E32/692.4/12</f>
        <v>2.9676521082089232E-2</v>
      </c>
      <c r="E32" s="15">
        <f>F32+I32</f>
        <v>246.57627836686299</v>
      </c>
      <c r="F32" s="15">
        <f>SUM(G32:H32)</f>
        <v>0</v>
      </c>
      <c r="G32" s="15">
        <v>0</v>
      </c>
      <c r="H32" s="15">
        <v>0</v>
      </c>
      <c r="I32" s="15">
        <f>SUM(J32:K32)</f>
        <v>246.57627836686299</v>
      </c>
      <c r="J32" s="15">
        <v>37.613330598334997</v>
      </c>
      <c r="K32" s="15">
        <f>SUM(L32:U32)</f>
        <v>208.96294776852801</v>
      </c>
      <c r="L32" s="15">
        <v>143.16555435532999</v>
      </c>
      <c r="M32" s="15">
        <v>42.949666306598999</v>
      </c>
      <c r="N32" s="15">
        <v>0</v>
      </c>
      <c r="O32" s="15">
        <v>0</v>
      </c>
      <c r="P32" s="15">
        <v>0</v>
      </c>
      <c r="Q32" s="15">
        <v>0</v>
      </c>
      <c r="R32" s="15">
        <v>21.351179695431501</v>
      </c>
      <c r="S32" s="15">
        <v>1.4965474111675099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E33/692.4/12</f>
        <v>4.006330346082039E-2</v>
      </c>
      <c r="E33" s="15">
        <f>F33+I33</f>
        <v>332.87797579526443</v>
      </c>
      <c r="F33" s="15">
        <f>SUM(G33:H33)</f>
        <v>0</v>
      </c>
      <c r="G33" s="15">
        <v>0</v>
      </c>
      <c r="H33" s="15">
        <v>0</v>
      </c>
      <c r="I33" s="15">
        <f>SUM(J33:K33)</f>
        <v>332.87797579526443</v>
      </c>
      <c r="J33" s="15">
        <v>50.777996307752197</v>
      </c>
      <c r="K33" s="15">
        <f>SUM(L33:U33)</f>
        <v>282.09997948751226</v>
      </c>
      <c r="L33" s="15">
        <v>193.27349837969501</v>
      </c>
      <c r="M33" s="15">
        <v>57.982049513908599</v>
      </c>
      <c r="N33" s="15">
        <v>0</v>
      </c>
      <c r="O33" s="15">
        <v>0</v>
      </c>
      <c r="P33" s="15">
        <v>0</v>
      </c>
      <c r="Q33" s="15">
        <v>0</v>
      </c>
      <c r="R33" s="15">
        <v>28.824092588832499</v>
      </c>
      <c r="S33" s="15">
        <v>2.0203390050761398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E34/692.4/12</f>
        <v>1.780591264925354E-2</v>
      </c>
      <c r="E34" s="15">
        <f>F34+I34</f>
        <v>147.94576702011781</v>
      </c>
      <c r="F34" s="15">
        <f>SUM(G34:H34)</f>
        <v>0</v>
      </c>
      <c r="G34" s="15">
        <v>0</v>
      </c>
      <c r="H34" s="15">
        <v>0</v>
      </c>
      <c r="I34" s="15">
        <f>SUM(J34:K34)</f>
        <v>147.94576702011781</v>
      </c>
      <c r="J34" s="15">
        <v>22.567998359000999</v>
      </c>
      <c r="K34" s="15">
        <f>SUM(L34:U34)</f>
        <v>125.3777686611168</v>
      </c>
      <c r="L34" s="15">
        <v>85.899332613197998</v>
      </c>
      <c r="M34" s="15">
        <v>25.7697997839594</v>
      </c>
      <c r="N34" s="15">
        <v>0</v>
      </c>
      <c r="O34" s="15">
        <v>0</v>
      </c>
      <c r="P34" s="15">
        <v>0</v>
      </c>
      <c r="Q34" s="15">
        <v>0</v>
      </c>
      <c r="R34" s="15">
        <v>12.8107078172589</v>
      </c>
      <c r="S34" s="15">
        <v>0.89792844670050798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E35/692.4/12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E36/692.4/12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E37/692.4/12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E38/692.4/12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E39/692.4/12</f>
        <v>0.21851325726451434</v>
      </c>
      <c r="E39" s="15">
        <f>F39+I39</f>
        <v>1815.5829519593967</v>
      </c>
      <c r="F39" s="15">
        <f>SUM(G39:H39)</f>
        <v>0</v>
      </c>
      <c r="G39" s="15">
        <v>0</v>
      </c>
      <c r="H39" s="15">
        <v>0</v>
      </c>
      <c r="I39" s="15">
        <f>SUM(J39:K39)</f>
        <v>1815.5829519593967</v>
      </c>
      <c r="J39" s="15">
        <v>276.95333165482299</v>
      </c>
      <c r="K39" s="15">
        <f>SUM(L39:U39)</f>
        <v>1538.6296203045738</v>
      </c>
      <c r="L39" s="15">
        <v>1118.48089340102</v>
      </c>
      <c r="M39" s="15">
        <v>335.54426802030503</v>
      </c>
      <c r="N39" s="15">
        <v>0</v>
      </c>
      <c r="O39" s="15">
        <v>0</v>
      </c>
      <c r="P39" s="15">
        <v>0</v>
      </c>
      <c r="Q39" s="15">
        <v>0</v>
      </c>
      <c r="R39" s="15">
        <v>42.5202030456853</v>
      </c>
      <c r="S39" s="15">
        <v>42.084255837563497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E40/692.4/12</f>
        <v>0.31563026049318715</v>
      </c>
      <c r="E40" s="15">
        <f>F40+I40</f>
        <v>2622.5087083857934</v>
      </c>
      <c r="F40" s="15">
        <f>SUM(G40:H40)</f>
        <v>0</v>
      </c>
      <c r="G40" s="15">
        <v>0</v>
      </c>
      <c r="H40" s="15">
        <v>0</v>
      </c>
      <c r="I40" s="15">
        <f>SUM(J40:K40)</f>
        <v>2622.5087083857934</v>
      </c>
      <c r="J40" s="15">
        <v>400.04370127918901</v>
      </c>
      <c r="K40" s="15">
        <f>SUM(L40:U40)</f>
        <v>2222.4650071066044</v>
      </c>
      <c r="L40" s="15">
        <v>1615.5835126903601</v>
      </c>
      <c r="M40" s="15">
        <v>484.67505380710702</v>
      </c>
      <c r="N40" s="15">
        <v>0</v>
      </c>
      <c r="O40" s="15">
        <v>0</v>
      </c>
      <c r="P40" s="15">
        <v>0</v>
      </c>
      <c r="Q40" s="15">
        <v>0</v>
      </c>
      <c r="R40" s="15">
        <v>61.4180710659898</v>
      </c>
      <c r="S40" s="15">
        <v>60.788369543147198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E41/692.4/12</f>
        <v>0.4370265145290273</v>
      </c>
      <c r="E41" s="15">
        <f>F41+I41</f>
        <v>3631.1659039187816</v>
      </c>
      <c r="F41" s="15">
        <f>SUM(G41:H41)</f>
        <v>0</v>
      </c>
      <c r="G41" s="15">
        <v>0</v>
      </c>
      <c r="H41" s="15">
        <v>0</v>
      </c>
      <c r="I41" s="15">
        <f>SUM(J41:K41)</f>
        <v>3631.1659039187816</v>
      </c>
      <c r="J41" s="15">
        <v>553.90666330964496</v>
      </c>
      <c r="K41" s="15">
        <f>SUM(L41:U41)</f>
        <v>3077.2592406091367</v>
      </c>
      <c r="L41" s="15">
        <v>2236.96178680203</v>
      </c>
      <c r="M41" s="15">
        <v>671.08853604060903</v>
      </c>
      <c r="N41" s="15">
        <v>0</v>
      </c>
      <c r="O41" s="15">
        <v>0</v>
      </c>
      <c r="P41" s="15">
        <v>0</v>
      </c>
      <c r="Q41" s="15">
        <v>0</v>
      </c>
      <c r="R41" s="15">
        <v>85.040406091370599</v>
      </c>
      <c r="S41" s="15">
        <v>84.168511675126894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E42/692.4/12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E43/692.4/12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E44/692.4/12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E45/692.4/12</f>
        <v>1.9423400645734543E-2</v>
      </c>
      <c r="E45" s="15">
        <f>F45+I45</f>
        <v>161.38515128527916</v>
      </c>
      <c r="F45" s="15">
        <f>SUM(G45:H45)</f>
        <v>0</v>
      </c>
      <c r="G45" s="15">
        <v>0</v>
      </c>
      <c r="H45" s="15">
        <v>0</v>
      </c>
      <c r="I45" s="15">
        <f>SUM(J45:K45)</f>
        <v>161.38515128527916</v>
      </c>
      <c r="J45" s="15">
        <v>24.618073924873102</v>
      </c>
      <c r="K45" s="15">
        <f>SUM(L45:U45)</f>
        <v>136.76707736040606</v>
      </c>
      <c r="L45" s="15">
        <v>99.420523857868005</v>
      </c>
      <c r="M45" s="15">
        <v>29.826157157360399</v>
      </c>
      <c r="N45" s="15">
        <v>0</v>
      </c>
      <c r="O45" s="15">
        <v>0</v>
      </c>
      <c r="P45" s="15">
        <v>0</v>
      </c>
      <c r="Q45" s="15">
        <v>0</v>
      </c>
      <c r="R45" s="15">
        <v>3.7795736040609098</v>
      </c>
      <c r="S45" s="15">
        <v>3.7408227411167401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E46/692.4/12</f>
        <v>2.9135100968601807E-2</v>
      </c>
      <c r="E46" s="15">
        <f>F46+I46</f>
        <v>242.07772692791869</v>
      </c>
      <c r="F46" s="15">
        <f>SUM(G46:H46)</f>
        <v>0</v>
      </c>
      <c r="G46" s="15">
        <v>0</v>
      </c>
      <c r="H46" s="15">
        <v>0</v>
      </c>
      <c r="I46" s="15">
        <f>SUM(J46:K46)</f>
        <v>242.07772692791869</v>
      </c>
      <c r="J46" s="15">
        <v>36.927110887309603</v>
      </c>
      <c r="K46" s="15">
        <f>SUM(L46:U46)</f>
        <v>205.15061604060909</v>
      </c>
      <c r="L46" s="15">
        <v>149.13078578680199</v>
      </c>
      <c r="M46" s="15">
        <v>44.739235736040598</v>
      </c>
      <c r="N46" s="15">
        <v>0</v>
      </c>
      <c r="O46" s="15">
        <v>0</v>
      </c>
      <c r="P46" s="15">
        <v>0</v>
      </c>
      <c r="Q46" s="15">
        <v>0</v>
      </c>
      <c r="R46" s="15">
        <v>5.6693604060913803</v>
      </c>
      <c r="S46" s="15">
        <v>5.6112341116751301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E47/692.4/12</f>
        <v>4.5321268173380558E-2</v>
      </c>
      <c r="E47" s="15">
        <f>F47+I47</f>
        <v>376.56535299898434</v>
      </c>
      <c r="F47" s="15">
        <f>SUM(G47:H47)</f>
        <v>0</v>
      </c>
      <c r="G47" s="15">
        <v>0</v>
      </c>
      <c r="H47" s="15">
        <v>0</v>
      </c>
      <c r="I47" s="15">
        <f>SUM(J47:K47)</f>
        <v>376.56535299898434</v>
      </c>
      <c r="J47" s="15">
        <v>57.442172491370499</v>
      </c>
      <c r="K47" s="15">
        <f>SUM(L47:U47)</f>
        <v>319.12318050761382</v>
      </c>
      <c r="L47" s="15">
        <v>231.981222335025</v>
      </c>
      <c r="M47" s="15">
        <v>69.594366700507607</v>
      </c>
      <c r="N47" s="15">
        <v>0</v>
      </c>
      <c r="O47" s="15">
        <v>0</v>
      </c>
      <c r="P47" s="15">
        <v>0</v>
      </c>
      <c r="Q47" s="15">
        <v>0</v>
      </c>
      <c r="R47" s="15">
        <v>8.8190050761421297</v>
      </c>
      <c r="S47" s="15">
        <v>8.7285863959390895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E48/692.4/12</f>
        <v>0.73420454440876515</v>
      </c>
      <c r="E48" s="15">
        <f>F48+I48</f>
        <v>6100.3587185835468</v>
      </c>
      <c r="F48" s="15">
        <f>SUM(G48:H48)</f>
        <v>0</v>
      </c>
      <c r="G48" s="15">
        <v>0</v>
      </c>
      <c r="H48" s="15">
        <v>0</v>
      </c>
      <c r="I48" s="15">
        <f>SUM(J48:K48)</f>
        <v>6100.3587185835468</v>
      </c>
      <c r="J48" s="15">
        <v>930.56319436020203</v>
      </c>
      <c r="K48" s="15">
        <f>SUM(L48:U48)</f>
        <v>5169.7955242233447</v>
      </c>
      <c r="L48" s="15">
        <v>3758.09580182741</v>
      </c>
      <c r="M48" s="15">
        <v>1127.42874054822</v>
      </c>
      <c r="N48" s="15">
        <v>0</v>
      </c>
      <c r="O48" s="15">
        <v>0</v>
      </c>
      <c r="P48" s="15">
        <v>0</v>
      </c>
      <c r="Q48" s="15">
        <v>0</v>
      </c>
      <c r="R48" s="15">
        <v>142.867882233502</v>
      </c>
      <c r="S48" s="15">
        <v>141.403099614213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E49/692.4/12</f>
        <v>1.1013068166131503</v>
      </c>
      <c r="E49" s="15">
        <f>F49+I49</f>
        <v>9150.5380778753442</v>
      </c>
      <c r="F49" s="15">
        <f>SUM(G49:H49)</f>
        <v>0</v>
      </c>
      <c r="G49" s="15">
        <v>0</v>
      </c>
      <c r="H49" s="15">
        <v>0</v>
      </c>
      <c r="I49" s="15">
        <f>SUM(J49:K49)</f>
        <v>9150.5380778753442</v>
      </c>
      <c r="J49" s="15">
        <v>1395.8447915403101</v>
      </c>
      <c r="K49" s="15">
        <f>SUM(L49:U49)</f>
        <v>7754.6932863350339</v>
      </c>
      <c r="L49" s="15">
        <v>5637.1437027411203</v>
      </c>
      <c r="M49" s="15">
        <v>1691.1431108223401</v>
      </c>
      <c r="N49" s="15">
        <v>0</v>
      </c>
      <c r="O49" s="15">
        <v>0</v>
      </c>
      <c r="P49" s="15">
        <v>0</v>
      </c>
      <c r="Q49" s="15">
        <v>0</v>
      </c>
      <c r="R49" s="15">
        <v>214.30182335025401</v>
      </c>
      <c r="S49" s="15">
        <v>212.10464942132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E50/692.4/12</f>
        <v>6.0529691586624294E-2</v>
      </c>
      <c r="E50" s="15">
        <f>F50+I50</f>
        <v>502.92910145494392</v>
      </c>
      <c r="F50" s="15">
        <f>SUM(G50:H50)</f>
        <v>0</v>
      </c>
      <c r="G50" s="15">
        <v>0</v>
      </c>
      <c r="H50" s="15">
        <v>0</v>
      </c>
      <c r="I50" s="15">
        <f>SUM(J50:K50)</f>
        <v>502.92910145494392</v>
      </c>
      <c r="J50" s="15">
        <v>76.717998527025301</v>
      </c>
      <c r="K50" s="15">
        <f>SUM(L50:U50)</f>
        <v>426.2111029279186</v>
      </c>
      <c r="L50" s="15">
        <v>308.70072657868002</v>
      </c>
      <c r="M50" s="15">
        <v>92.610217973604094</v>
      </c>
      <c r="N50" s="15">
        <v>0</v>
      </c>
      <c r="O50" s="15">
        <v>0</v>
      </c>
      <c r="P50" s="15">
        <v>0</v>
      </c>
      <c r="Q50" s="15">
        <v>0</v>
      </c>
      <c r="R50" s="15">
        <v>16.926213197969499</v>
      </c>
      <c r="S50" s="15">
        <v>7.9739451776649597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E51/692.4/12</f>
        <v>3.0264845793312157E-3</v>
      </c>
      <c r="E51" s="15">
        <f>F51+I51</f>
        <v>25.146455072747202</v>
      </c>
      <c r="F51" s="15">
        <f>SUM(G51:H51)</f>
        <v>0</v>
      </c>
      <c r="G51" s="15">
        <v>0</v>
      </c>
      <c r="H51" s="15">
        <v>0</v>
      </c>
      <c r="I51" s="15">
        <f>SUM(J51:K51)</f>
        <v>25.146455072747202</v>
      </c>
      <c r="J51" s="15">
        <v>3.8358999263512699</v>
      </c>
      <c r="K51" s="15">
        <f>SUM(L51:U51)</f>
        <v>21.310555146395931</v>
      </c>
      <c r="L51" s="15">
        <v>15.435036328934</v>
      </c>
      <c r="M51" s="15">
        <v>4.6305108986801997</v>
      </c>
      <c r="N51" s="15">
        <v>0</v>
      </c>
      <c r="O51" s="15">
        <v>0</v>
      </c>
      <c r="P51" s="15">
        <v>0</v>
      </c>
      <c r="Q51" s="15">
        <v>0</v>
      </c>
      <c r="R51" s="15">
        <v>0.84631065989847998</v>
      </c>
      <c r="S51" s="15">
        <v>0.39869725888325003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E52/692.4/12</f>
        <v>0.18551520473142813</v>
      </c>
      <c r="E52" s="15">
        <f>F52+I52</f>
        <v>1541.4087330724899</v>
      </c>
      <c r="F52" s="15">
        <f>SUM(G52:H52)</f>
        <v>0</v>
      </c>
      <c r="G52" s="15">
        <v>0</v>
      </c>
      <c r="H52" s="15">
        <v>0</v>
      </c>
      <c r="I52" s="15">
        <f>SUM(J52:K52)</f>
        <v>1541.4087330724899</v>
      </c>
      <c r="J52" s="15">
        <v>0</v>
      </c>
      <c r="K52" s="15">
        <f>SUM(L52:U52)</f>
        <v>1541.4087330724899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1541.4087330724899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E53/692.4/12</f>
        <v>0.37556934193890407</v>
      </c>
      <c r="E53" s="15">
        <f>F53+I53</f>
        <v>3120.5305483019656</v>
      </c>
      <c r="F53" s="15">
        <f>SUM(G53:H53)</f>
        <v>0</v>
      </c>
      <c r="G53" s="15">
        <v>0</v>
      </c>
      <c r="H53" s="15">
        <v>0</v>
      </c>
      <c r="I53" s="15">
        <f>SUM(J53:K53)</f>
        <v>3120.5305483019656</v>
      </c>
      <c r="J53" s="15">
        <v>476.01313448674102</v>
      </c>
      <c r="K53" s="15">
        <f>SUM(L53:U53)</f>
        <v>2644.5174138152247</v>
      </c>
      <c r="L53" s="15">
        <v>1865.1290275736001</v>
      </c>
      <c r="M53" s="15">
        <v>559.53870827208095</v>
      </c>
      <c r="N53" s="15">
        <v>0</v>
      </c>
      <c r="O53" s="15">
        <v>0</v>
      </c>
      <c r="P53" s="15">
        <v>0</v>
      </c>
      <c r="Q53" s="15">
        <v>0</v>
      </c>
      <c r="R53" s="15">
        <v>176.782050761422</v>
      </c>
      <c r="S53" s="15">
        <v>43.067627208121898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E54/692.4/12</f>
        <v>3.2431894133316894</v>
      </c>
      <c r="E54" s="15">
        <f>F54+I54</f>
        <v>26947.012197490338</v>
      </c>
      <c r="F54" s="15">
        <f>SUM(G54:H54)</f>
        <v>0</v>
      </c>
      <c r="G54" s="15">
        <v>0</v>
      </c>
      <c r="H54" s="15">
        <v>0</v>
      </c>
      <c r="I54" s="15">
        <f>SUM(J54:K54)</f>
        <v>26947.012197490338</v>
      </c>
      <c r="J54" s="15">
        <v>4110.5611826680197</v>
      </c>
      <c r="K54" s="15">
        <f>SUM(L54:U54)</f>
        <v>22836.451014822316</v>
      </c>
      <c r="L54" s="15">
        <v>16106.124864974599</v>
      </c>
      <c r="M54" s="15">
        <v>4831.8374594923898</v>
      </c>
      <c r="N54" s="15">
        <v>0</v>
      </c>
      <c r="O54" s="15">
        <v>0</v>
      </c>
      <c r="P54" s="15">
        <v>0</v>
      </c>
      <c r="Q54" s="15">
        <v>0</v>
      </c>
      <c r="R54" s="15">
        <v>1526.58274111675</v>
      </c>
      <c r="S54" s="15">
        <v>371.90594923857799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E55/692.4/12</f>
        <v>0.1865584650955846</v>
      </c>
      <c r="E55" s="15">
        <f>F55+I55</f>
        <v>1550.0769747861934</v>
      </c>
      <c r="F55" s="15">
        <f>SUM(G55:H55)</f>
        <v>0</v>
      </c>
      <c r="G55" s="15">
        <v>0</v>
      </c>
      <c r="H55" s="15">
        <v>0</v>
      </c>
      <c r="I55" s="15">
        <f>SUM(J55:K55)</f>
        <v>1550.0769747861934</v>
      </c>
      <c r="J55" s="15">
        <v>236.45241988263999</v>
      </c>
      <c r="K55" s="15">
        <f>SUM(L55:U55)</f>
        <v>1313.6245549035534</v>
      </c>
      <c r="L55" s="15">
        <v>926.47500670050795</v>
      </c>
      <c r="M55" s="15">
        <v>277.942502010152</v>
      </c>
      <c r="N55" s="15">
        <v>0</v>
      </c>
      <c r="O55" s="15">
        <v>0</v>
      </c>
      <c r="P55" s="15">
        <v>0</v>
      </c>
      <c r="Q55" s="15">
        <v>0</v>
      </c>
      <c r="R55" s="15">
        <v>87.813845177664902</v>
      </c>
      <c r="S55" s="15">
        <v>21.393201015228399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E56/692.4/12</f>
        <v>0.2100866031080422</v>
      </c>
      <c r="E56" s="15">
        <f>F56+I56</f>
        <v>1745.567567904101</v>
      </c>
      <c r="F56" s="15">
        <f>SUM(G56:H56)</f>
        <v>0</v>
      </c>
      <c r="G56" s="15">
        <v>0</v>
      </c>
      <c r="H56" s="15">
        <v>0</v>
      </c>
      <c r="I56" s="15">
        <f>SUM(J56:K56)</f>
        <v>1745.567567904101</v>
      </c>
      <c r="J56" s="15">
        <v>266.273018832829</v>
      </c>
      <c r="K56" s="15">
        <f>SUM(L56:U56)</f>
        <v>1479.2945490712721</v>
      </c>
      <c r="L56" s="15">
        <v>1043.3189773644699</v>
      </c>
      <c r="M56" s="15">
        <v>312.99569320934</v>
      </c>
      <c r="N56" s="15">
        <v>0</v>
      </c>
      <c r="O56" s="15">
        <v>0</v>
      </c>
      <c r="P56" s="15">
        <v>0</v>
      </c>
      <c r="Q56" s="15">
        <v>0</v>
      </c>
      <c r="R56" s="15">
        <v>98.888637563452093</v>
      </c>
      <c r="S56" s="15">
        <v>24.091240934010202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E57/692.4/12</f>
        <v>0.48047250567876859</v>
      </c>
      <c r="E57" s="15">
        <f>F57+I57</f>
        <v>3992.1499551837524</v>
      </c>
      <c r="F57" s="15">
        <f>SUM(G57:H57)</f>
        <v>0</v>
      </c>
      <c r="G57" s="15">
        <v>0</v>
      </c>
      <c r="H57" s="15">
        <v>0</v>
      </c>
      <c r="I57" s="15">
        <f>SUM(J57:K57)</f>
        <v>3992.1499551837524</v>
      </c>
      <c r="J57" s="15">
        <v>608.97202706192797</v>
      </c>
      <c r="K57" s="15">
        <f>SUM(L57:U57)</f>
        <v>3383.1779281218246</v>
      </c>
      <c r="L57" s="15">
        <v>2386.0925725888301</v>
      </c>
      <c r="M57" s="15">
        <v>715.82777177665002</v>
      </c>
      <c r="N57" s="15">
        <v>0</v>
      </c>
      <c r="O57" s="15">
        <v>0</v>
      </c>
      <c r="P57" s="15">
        <v>0</v>
      </c>
      <c r="Q57" s="15">
        <v>0</v>
      </c>
      <c r="R57" s="15">
        <v>226.16040609136999</v>
      </c>
      <c r="S57" s="15">
        <v>55.097177664974502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E58/692.4/12</f>
        <v>0.32096564363728614</v>
      </c>
      <c r="E58" s="15">
        <f>F58+I58</f>
        <v>2666.8393398534827</v>
      </c>
      <c r="F58" s="15">
        <f>SUM(G58:H58)</f>
        <v>0</v>
      </c>
      <c r="G58" s="15">
        <v>0</v>
      </c>
      <c r="H58" s="15">
        <v>0</v>
      </c>
      <c r="I58" s="15">
        <f>SUM(J58:K58)</f>
        <v>2666.8393398534827</v>
      </c>
      <c r="J58" s="15">
        <v>406.806000994599</v>
      </c>
      <c r="K58" s="15">
        <f>SUM(L58:U58)</f>
        <v>2260.0333388588838</v>
      </c>
      <c r="L58" s="15">
        <v>1593.9595487512699</v>
      </c>
      <c r="M58" s="15">
        <v>478.187864625381</v>
      </c>
      <c r="N58" s="15">
        <v>0</v>
      </c>
      <c r="O58" s="15">
        <v>0</v>
      </c>
      <c r="P58" s="15">
        <v>0</v>
      </c>
      <c r="Q58" s="15">
        <v>0</v>
      </c>
      <c r="R58" s="15">
        <v>151.07986294416199</v>
      </c>
      <c r="S58" s="15">
        <v>36.806062538070996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E59/692.4/12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E60/692.4/12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E61/692.4/12</f>
        <v>2.6185020804069519E-2</v>
      </c>
      <c r="E61" s="15">
        <f>F61+I61</f>
        <v>217.56610085685281</v>
      </c>
      <c r="F61" s="15">
        <f>SUM(G61:H61)</f>
        <v>0</v>
      </c>
      <c r="G61" s="15">
        <v>0</v>
      </c>
      <c r="H61" s="15">
        <v>0</v>
      </c>
      <c r="I61" s="15">
        <f>SUM(J61:K61)</f>
        <v>217.56610085685281</v>
      </c>
      <c r="J61" s="15">
        <v>33.188049283248702</v>
      </c>
      <c r="K61" s="15">
        <f>SUM(L61:U61)</f>
        <v>184.3780515736041</v>
      </c>
      <c r="L61" s="15">
        <v>66.280349238578694</v>
      </c>
      <c r="M61" s="15">
        <v>19.8841047715736</v>
      </c>
      <c r="N61" s="15">
        <v>93.2</v>
      </c>
      <c r="O61" s="15">
        <v>0</v>
      </c>
      <c r="P61" s="15">
        <v>0</v>
      </c>
      <c r="Q61" s="15">
        <v>0</v>
      </c>
      <c r="R61" s="15">
        <v>2.5197157360406099</v>
      </c>
      <c r="S61" s="15">
        <v>2.49388182741116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E62/692.4/12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E63/692.4/12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E64/692.4/12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E65/692.4/12</f>
        <v>2.3636748923394593E-2</v>
      </c>
      <c r="E65" s="15">
        <f>F65+I65</f>
        <v>196.39301945470098</v>
      </c>
      <c r="F65" s="15">
        <f>SUM(G65:H65)</f>
        <v>0</v>
      </c>
      <c r="G65" s="15">
        <v>0</v>
      </c>
      <c r="H65" s="15">
        <v>0</v>
      </c>
      <c r="I65" s="15">
        <f>SUM(J65:K65)</f>
        <v>196.39301945470098</v>
      </c>
      <c r="J65" s="15">
        <v>29.9582572049544</v>
      </c>
      <c r="K65" s="15">
        <f>SUM(L65:U65)</f>
        <v>166.43476224974657</v>
      </c>
      <c r="L65" s="15">
        <v>120.050282558376</v>
      </c>
      <c r="M65" s="15">
        <v>36.015084767512697</v>
      </c>
      <c r="N65" s="15">
        <v>0.68600000000000005</v>
      </c>
      <c r="O65" s="15">
        <v>0</v>
      </c>
      <c r="P65" s="15">
        <v>0</v>
      </c>
      <c r="Q65" s="15">
        <v>0</v>
      </c>
      <c r="R65" s="15">
        <v>6.5824162436548201</v>
      </c>
      <c r="S65" s="15">
        <v>3.1009786802030401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E66/692.4/12</f>
        <v>6.518160048712196E-2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E67/692.4/12</f>
        <v>1.9455909889630817E-2</v>
      </c>
      <c r="E67" s="15">
        <f>F67+I67</f>
        <v>161.65526409096452</v>
      </c>
      <c r="F67" s="15">
        <f>SUM(G67:H67)</f>
        <v>0</v>
      </c>
      <c r="G67" s="15">
        <v>0</v>
      </c>
      <c r="H67" s="15">
        <v>0</v>
      </c>
      <c r="I67" s="15">
        <f>SUM(J67:K67)</f>
        <v>161.65526409096452</v>
      </c>
      <c r="J67" s="15">
        <v>24.659277573198001</v>
      </c>
      <c r="K67" s="15">
        <f>SUM(L67:U67)</f>
        <v>136.99598651776651</v>
      </c>
      <c r="L67" s="15">
        <v>42.875100913705602</v>
      </c>
      <c r="M67" s="15">
        <v>12.8625302741117</v>
      </c>
      <c r="N67" s="15">
        <v>77.8</v>
      </c>
      <c r="O67" s="15">
        <v>0</v>
      </c>
      <c r="P67" s="15">
        <v>0</v>
      </c>
      <c r="Q67" s="15">
        <v>0</v>
      </c>
      <c r="R67" s="15">
        <v>2.35086294416244</v>
      </c>
      <c r="S67" s="15">
        <v>1.1074923857868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159</v>
      </c>
      <c r="C68" s="14"/>
      <c r="D68" s="15">
        <f>E68/692.4/12</f>
        <v>0.689744159895056</v>
      </c>
      <c r="E68" s="15">
        <f>F68+I68</f>
        <v>5730.9462757360416</v>
      </c>
      <c r="F68" s="15">
        <f>SUM(G68:H68)</f>
        <v>0</v>
      </c>
      <c r="G68" s="15">
        <v>0</v>
      </c>
      <c r="H68" s="15">
        <v>0</v>
      </c>
      <c r="I68" s="15">
        <f>SUM(J68:K68)</f>
        <v>5730.9462757360416</v>
      </c>
      <c r="J68" s="15">
        <v>874.21214375634497</v>
      </c>
      <c r="K68" s="15">
        <f>SUM(L68:U68)</f>
        <v>4856.7341319796969</v>
      </c>
      <c r="L68" s="15">
        <v>2692.6391878172599</v>
      </c>
      <c r="M68" s="15">
        <v>807.79175634517799</v>
      </c>
      <c r="N68" s="15">
        <v>1220.4000000000001</v>
      </c>
      <c r="O68" s="15">
        <v>0</v>
      </c>
      <c r="P68" s="15">
        <v>0</v>
      </c>
      <c r="Q68" s="15">
        <v>0</v>
      </c>
      <c r="R68" s="15">
        <v>76.717157360406205</v>
      </c>
      <c r="S68" s="15">
        <v>59.186030456852897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15">
      <c r="A69" s="13" t="s">
        <v>116</v>
      </c>
      <c r="B69" s="14" t="s">
        <v>162</v>
      </c>
      <c r="C69" s="14"/>
      <c r="D69" s="15">
        <f>E69/692.4/12</f>
        <v>0.4847494330790863</v>
      </c>
      <c r="E69" s="15">
        <f>F69+I69</f>
        <v>4027.6860895675122</v>
      </c>
      <c r="F69" s="15">
        <f>SUM(G69:H69)</f>
        <v>0</v>
      </c>
      <c r="G69" s="15">
        <v>0</v>
      </c>
      <c r="H69" s="15">
        <v>0</v>
      </c>
      <c r="I69" s="15">
        <f>SUM(J69:K69)</f>
        <v>4027.6860895675122</v>
      </c>
      <c r="J69" s="15">
        <v>614.39279332385797</v>
      </c>
      <c r="K69" s="15">
        <f>SUM(L69:U69)</f>
        <v>3413.2932962436544</v>
      </c>
      <c r="L69" s="15">
        <v>739.44014619289305</v>
      </c>
      <c r="M69" s="15">
        <v>221.832043857868</v>
      </c>
      <c r="N69" s="15">
        <v>2414.6999999999998</v>
      </c>
      <c r="O69" s="15">
        <v>0</v>
      </c>
      <c r="P69" s="15">
        <v>0</v>
      </c>
      <c r="Q69" s="15">
        <v>0</v>
      </c>
      <c r="R69" s="15">
        <v>21.067711675126901</v>
      </c>
      <c r="S69" s="15">
        <v>16.253394517766498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>
      <c r="A70" s="9"/>
      <c r="B70" s="10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>
      <c r="A71" s="68" t="s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26">
      <c r="A72" s="68" t="s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26">
      <c r="A73" s="68" t="s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</sheetData>
  <mergeCells count="22">
    <mergeCell ref="A14:U14"/>
    <mergeCell ref="I20:I21"/>
    <mergeCell ref="J20:J21"/>
    <mergeCell ref="F20:H20"/>
    <mergeCell ref="A20:A21"/>
    <mergeCell ref="L20:U20"/>
    <mergeCell ref="A72:R72"/>
    <mergeCell ref="B20:B21"/>
    <mergeCell ref="C20:C21"/>
    <mergeCell ref="D20:D21"/>
    <mergeCell ref="E20:E21"/>
    <mergeCell ref="A71:R71"/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2:Z75"/>
  <sheetViews>
    <sheetView topLeftCell="A13" zoomScaleNormal="100" workbookViewId="0">
      <selection activeCell="B68" sqref="B68:B70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166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165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SUM(D24:D70)+D23</f>
        <v>11.063111039181575</v>
      </c>
      <c r="E22" s="11">
        <f>SUM(E24:E70)+E23</f>
        <v>96434.926306337962</v>
      </c>
      <c r="F22" s="11">
        <f>SUM(F24:F70)+F23</f>
        <v>0</v>
      </c>
      <c r="G22" s="11">
        <f>SUM(G24:G70)+G23</f>
        <v>0</v>
      </c>
      <c r="H22" s="11">
        <f>SUM(H24:H70)+H23</f>
        <v>0</v>
      </c>
      <c r="I22" s="11">
        <f>SUM(I24:I70)+I23</f>
        <v>96434.926306337962</v>
      </c>
      <c r="J22" s="11">
        <f>SUM(J24:J70)+J23</f>
        <v>14432.339388224002</v>
      </c>
      <c r="K22" s="11">
        <f>SUM(K24:K70)+K23</f>
        <v>82002.586918113957</v>
      </c>
      <c r="L22" s="11">
        <f>SUM(L24:L70)+L23</f>
        <v>55152.794927249561</v>
      </c>
      <c r="M22" s="11">
        <f>SUM(M24:M70)+M23</f>
        <v>16545.838478174865</v>
      </c>
      <c r="N22" s="11">
        <f>SUM(N24:N70)+N23</f>
        <v>3936.2799999999997</v>
      </c>
      <c r="O22" s="11">
        <f>SUM(O24:O70)+O23</f>
        <v>0</v>
      </c>
      <c r="P22" s="11">
        <f>SUM(P24:P70)+P23</f>
        <v>0</v>
      </c>
      <c r="Q22" s="11">
        <f>SUM(Q24:Q70)+Q23</f>
        <v>0</v>
      </c>
      <c r="R22" s="11">
        <f>SUM(R24:R70)+R23</f>
        <v>3413.0558199120132</v>
      </c>
      <c r="S22" s="11">
        <f>SUM(S24:S70)+S23</f>
        <v>1143.2438025746198</v>
      </c>
      <c r="T22" s="11">
        <f>SUM(T24:T70)+T23</f>
        <v>1811.3738902029099</v>
      </c>
      <c r="U22" s="11">
        <f>SUM(U24:U70)+U23</f>
        <v>0</v>
      </c>
    </row>
    <row r="23" spans="1:26" ht="15">
      <c r="A23" s="13">
        <v>1</v>
      </c>
      <c r="B23" s="14" t="s">
        <v>17</v>
      </c>
      <c r="C23" s="14"/>
      <c r="D23" s="15">
        <f>E23/726.4/12</f>
        <v>2.5342945672444448</v>
      </c>
      <c r="E23" s="15">
        <f>F23+I23</f>
        <v>22090.938883756375</v>
      </c>
      <c r="F23" s="15">
        <f>SUM(G23:H23)</f>
        <v>0</v>
      </c>
      <c r="G23" s="15">
        <v>0</v>
      </c>
      <c r="H23" s="15">
        <v>0</v>
      </c>
      <c r="I23" s="15">
        <f>SUM(J23:K23)</f>
        <v>22090.938883756375</v>
      </c>
      <c r="J23" s="15">
        <v>3338.4072462950398</v>
      </c>
      <c r="K23" s="15">
        <f>SUM(L23:U23)</f>
        <v>18752.531637461336</v>
      </c>
      <c r="L23" s="15">
        <v>13819.607746559999</v>
      </c>
      <c r="M23" s="15">
        <v>4145.8823239679996</v>
      </c>
      <c r="N23" s="15">
        <v>0</v>
      </c>
      <c r="O23" s="15">
        <v>0</v>
      </c>
      <c r="P23" s="15">
        <v>0</v>
      </c>
      <c r="Q23" s="15">
        <v>0</v>
      </c>
      <c r="R23" s="15">
        <v>581.21685333333403</v>
      </c>
      <c r="S23" s="15">
        <v>11.549759999999999</v>
      </c>
      <c r="T23" s="15">
        <v>194.2749536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E24/726.4/12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E25/726.4/12</f>
        <v>2.08579295154185E-2</v>
      </c>
      <c r="E25" s="15">
        <f>F25+I25</f>
        <v>181.81440000000001</v>
      </c>
      <c r="F25" s="15">
        <f>SUM(G25:H25)</f>
        <v>0</v>
      </c>
      <c r="G25" s="15">
        <v>0</v>
      </c>
      <c r="H25" s="15">
        <v>0</v>
      </c>
      <c r="I25" s="15">
        <f>SUM(J25:K25)</f>
        <v>181.81440000000001</v>
      </c>
      <c r="J25" s="15">
        <v>27.734400000000001</v>
      </c>
      <c r="K25" s="15">
        <f>SUM(L25:U25)</f>
        <v>154.08000000000001</v>
      </c>
      <c r="L25" s="15">
        <v>0</v>
      </c>
      <c r="M25" s="15">
        <v>0</v>
      </c>
      <c r="N25" s="15">
        <v>154.08000000000001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E26/726.4/12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E27/726.4/12</f>
        <v>0</v>
      </c>
      <c r="E27" s="15">
        <f>F27+I27</f>
        <v>0</v>
      </c>
      <c r="F27" s="15">
        <f>SUM(G27:H27)</f>
        <v>0</v>
      </c>
      <c r="G27" s="15">
        <v>0</v>
      </c>
      <c r="H27" s="15">
        <v>0</v>
      </c>
      <c r="I27" s="15">
        <f>SUM(J27:K27)</f>
        <v>0</v>
      </c>
      <c r="J27" s="15">
        <v>0</v>
      </c>
      <c r="K27" s="15">
        <f>SUM(L27:U27)</f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E28/726.4/12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E29/726.4/12</f>
        <v>1.2422100791878177</v>
      </c>
      <c r="E29" s="15">
        <f>F29+I29</f>
        <v>10828.096818264368</v>
      </c>
      <c r="F29" s="15">
        <f>SUM(G29:H29)</f>
        <v>0</v>
      </c>
      <c r="G29" s="15">
        <v>0</v>
      </c>
      <c r="H29" s="15">
        <v>0</v>
      </c>
      <c r="I29" s="15">
        <f>SUM(J29:K29)</f>
        <v>10828.096818264368</v>
      </c>
      <c r="J29" s="15">
        <v>1651.7435824471099</v>
      </c>
      <c r="K29" s="15">
        <f>SUM(L29:U29)</f>
        <v>9176.3532358172579</v>
      </c>
      <c r="L29" s="15">
        <v>6621.4068889340097</v>
      </c>
      <c r="M29" s="15">
        <v>1986.4220666802</v>
      </c>
      <c r="N29" s="15">
        <v>0</v>
      </c>
      <c r="O29" s="15">
        <v>0</v>
      </c>
      <c r="P29" s="15">
        <v>0</v>
      </c>
      <c r="Q29" s="15">
        <v>0</v>
      </c>
      <c r="R29" s="15">
        <v>447.73620304568601</v>
      </c>
      <c r="S29" s="15">
        <v>120.788077157361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E30/726.4/12</f>
        <v>0.4983686928561904</v>
      </c>
      <c r="E30" s="15">
        <f>F30+I30</f>
        <v>4344.1802218888406</v>
      </c>
      <c r="F30" s="15">
        <f>SUM(G30:H30)</f>
        <v>0</v>
      </c>
      <c r="G30" s="15">
        <v>0</v>
      </c>
      <c r="H30" s="15">
        <v>0</v>
      </c>
      <c r="I30" s="15">
        <f>SUM(J30:K30)</f>
        <v>4344.1802218888406</v>
      </c>
      <c r="J30" s="15">
        <v>662.67155927117904</v>
      </c>
      <c r="K30" s="15">
        <f>SUM(L30:U30)</f>
        <v>3681.5086626176617</v>
      </c>
      <c r="L30" s="15">
        <v>2480.3432292060902</v>
      </c>
      <c r="M30" s="15">
        <v>744.10296876182701</v>
      </c>
      <c r="N30" s="15">
        <v>0</v>
      </c>
      <c r="O30" s="15">
        <v>0</v>
      </c>
      <c r="P30" s="15">
        <v>0</v>
      </c>
      <c r="Q30" s="15">
        <v>0</v>
      </c>
      <c r="R30" s="15">
        <v>394.25475216243501</v>
      </c>
      <c r="S30" s="15">
        <v>62.807712487309402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E31/726.4/12</f>
        <v>0</v>
      </c>
      <c r="E31" s="15">
        <f>F31+I31</f>
        <v>0</v>
      </c>
      <c r="F31" s="15">
        <f>SUM(G31:H31)</f>
        <v>0</v>
      </c>
      <c r="G31" s="15">
        <v>0</v>
      </c>
      <c r="H31" s="15">
        <v>0</v>
      </c>
      <c r="I31" s="15">
        <f>SUM(J31:K31)</f>
        <v>0</v>
      </c>
      <c r="J31" s="15">
        <v>0</v>
      </c>
      <c r="K31" s="15">
        <f>SUM(L31:U31)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E32/726.4/12</f>
        <v>8.4862430605335562E-2</v>
      </c>
      <c r="E32" s="15">
        <f>F32+I32</f>
        <v>739.72883510058909</v>
      </c>
      <c r="F32" s="15">
        <f>SUM(G32:H32)</f>
        <v>0</v>
      </c>
      <c r="G32" s="15">
        <v>0</v>
      </c>
      <c r="H32" s="15">
        <v>0</v>
      </c>
      <c r="I32" s="15">
        <f>SUM(J32:K32)</f>
        <v>739.72883510058909</v>
      </c>
      <c r="J32" s="15">
        <v>112.83999179500501</v>
      </c>
      <c r="K32" s="15">
        <f>SUM(L32:U32)</f>
        <v>626.88884330558403</v>
      </c>
      <c r="L32" s="15">
        <v>429.49666306598999</v>
      </c>
      <c r="M32" s="15">
        <v>128.848998919797</v>
      </c>
      <c r="N32" s="15">
        <v>0</v>
      </c>
      <c r="O32" s="15">
        <v>0</v>
      </c>
      <c r="P32" s="15">
        <v>0</v>
      </c>
      <c r="Q32" s="15">
        <v>0</v>
      </c>
      <c r="R32" s="15">
        <v>64.053539086294407</v>
      </c>
      <c r="S32" s="15">
        <v>4.4896422335025399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E33/726.4/12</f>
        <v>4.6320743372079004E-2</v>
      </c>
      <c r="E33" s="15">
        <f>F33+I33</f>
        <v>403.76865582573822</v>
      </c>
      <c r="F33" s="15">
        <f>SUM(G33:H33)</f>
        <v>0</v>
      </c>
      <c r="G33" s="15">
        <v>0</v>
      </c>
      <c r="H33" s="15">
        <v>0</v>
      </c>
      <c r="I33" s="15">
        <f>SUM(J33:K33)</f>
        <v>403.76865582573822</v>
      </c>
      <c r="J33" s="15">
        <v>61.591828854773603</v>
      </c>
      <c r="K33" s="15">
        <f>SUM(L33:U33)</f>
        <v>342.17682697096461</v>
      </c>
      <c r="L33" s="15">
        <v>234.43359525685301</v>
      </c>
      <c r="M33" s="15">
        <v>70.330078577055801</v>
      </c>
      <c r="N33" s="15">
        <v>0</v>
      </c>
      <c r="O33" s="15">
        <v>0</v>
      </c>
      <c r="P33" s="15">
        <v>0</v>
      </c>
      <c r="Q33" s="15">
        <v>0</v>
      </c>
      <c r="R33" s="15">
        <v>34.962556751268998</v>
      </c>
      <c r="S33" s="15">
        <v>2.4505963857867998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E34/726.4/12</f>
        <v>4.6320743372079004E-2</v>
      </c>
      <c r="E34" s="15">
        <f>F34+I34</f>
        <v>403.76865582573822</v>
      </c>
      <c r="F34" s="15">
        <f>SUM(G34:H34)</f>
        <v>0</v>
      </c>
      <c r="G34" s="15">
        <v>0</v>
      </c>
      <c r="H34" s="15">
        <v>0</v>
      </c>
      <c r="I34" s="15">
        <f>SUM(J34:K34)</f>
        <v>403.76865582573822</v>
      </c>
      <c r="J34" s="15">
        <v>61.591828854773603</v>
      </c>
      <c r="K34" s="15">
        <f>SUM(L34:U34)</f>
        <v>342.17682697096461</v>
      </c>
      <c r="L34" s="15">
        <v>234.43359525685301</v>
      </c>
      <c r="M34" s="15">
        <v>70.330078577055801</v>
      </c>
      <c r="N34" s="15">
        <v>0</v>
      </c>
      <c r="O34" s="15">
        <v>0</v>
      </c>
      <c r="P34" s="15">
        <v>0</v>
      </c>
      <c r="Q34" s="15">
        <v>0</v>
      </c>
      <c r="R34" s="15">
        <v>34.962556751268998</v>
      </c>
      <c r="S34" s="15">
        <v>2.4505963857867998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E35/726.4/12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E36/726.4/12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E37/726.4/12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E38/726.4/12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E39/726.4/12</f>
        <v>0.36102818122051078</v>
      </c>
      <c r="E39" s="15">
        <f>F39+I39</f>
        <v>3147.0104500629486</v>
      </c>
      <c r="F39" s="15">
        <f>SUM(G39:H39)</f>
        <v>0</v>
      </c>
      <c r="G39" s="15">
        <v>0</v>
      </c>
      <c r="H39" s="15">
        <v>0</v>
      </c>
      <c r="I39" s="15">
        <f>SUM(J39:K39)</f>
        <v>3147.0104500629486</v>
      </c>
      <c r="J39" s="15">
        <v>480.05244153502599</v>
      </c>
      <c r="K39" s="15">
        <f>SUM(L39:U39)</f>
        <v>2666.9580085279226</v>
      </c>
      <c r="L39" s="15">
        <v>1938.7002152284299</v>
      </c>
      <c r="M39" s="15">
        <v>581.61006456852795</v>
      </c>
      <c r="N39" s="15">
        <v>0</v>
      </c>
      <c r="O39" s="15">
        <v>0</v>
      </c>
      <c r="P39" s="15">
        <v>0</v>
      </c>
      <c r="Q39" s="15">
        <v>0</v>
      </c>
      <c r="R39" s="15">
        <v>73.701685279187899</v>
      </c>
      <c r="S39" s="15">
        <v>72.946043451776703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E40/726.4/12</f>
        <v>0.52148515065184842</v>
      </c>
      <c r="E40" s="15">
        <f>F40+I40</f>
        <v>4545.6817612020322</v>
      </c>
      <c r="F40" s="15">
        <f>SUM(G40:H40)</f>
        <v>0</v>
      </c>
      <c r="G40" s="15">
        <v>0</v>
      </c>
      <c r="H40" s="15">
        <v>0</v>
      </c>
      <c r="I40" s="15">
        <f>SUM(J40:K40)</f>
        <v>4545.6817612020322</v>
      </c>
      <c r="J40" s="15">
        <v>693.40908221725897</v>
      </c>
      <c r="K40" s="15">
        <f>SUM(L40:U40)</f>
        <v>3852.2726789847734</v>
      </c>
      <c r="L40" s="15">
        <v>2800.3447553299502</v>
      </c>
      <c r="M40" s="15">
        <v>840.10342659898504</v>
      </c>
      <c r="N40" s="15">
        <v>0</v>
      </c>
      <c r="O40" s="15">
        <v>0</v>
      </c>
      <c r="P40" s="15">
        <v>0</v>
      </c>
      <c r="Q40" s="15">
        <v>0</v>
      </c>
      <c r="R40" s="15">
        <v>106.45798984771599</v>
      </c>
      <c r="S40" s="15">
        <v>105.366507208122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E41/726.4/12</f>
        <v>0.72205636244102089</v>
      </c>
      <c r="E41" s="15">
        <f>F41+I41</f>
        <v>6294.02090012589</v>
      </c>
      <c r="F41" s="15">
        <f>SUM(G41:H41)</f>
        <v>0</v>
      </c>
      <c r="G41" s="15">
        <v>0</v>
      </c>
      <c r="H41" s="15">
        <v>0</v>
      </c>
      <c r="I41" s="15">
        <f>SUM(J41:K41)</f>
        <v>6294.02090012589</v>
      </c>
      <c r="J41" s="15">
        <v>960.10488307005096</v>
      </c>
      <c r="K41" s="15">
        <f>SUM(L41:U41)</f>
        <v>5333.9160170558389</v>
      </c>
      <c r="L41" s="15">
        <v>3877.4004304568498</v>
      </c>
      <c r="M41" s="15">
        <v>1163.22012913706</v>
      </c>
      <c r="N41" s="15">
        <v>0</v>
      </c>
      <c r="O41" s="15">
        <v>0</v>
      </c>
      <c r="P41" s="15">
        <v>0</v>
      </c>
      <c r="Q41" s="15">
        <v>0</v>
      </c>
      <c r="R41" s="15">
        <v>147.403370558376</v>
      </c>
      <c r="S41" s="15">
        <v>145.89208690355301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E42/726.4/12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E43/726.4/12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E44/726.4/12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E45/726.4/12</f>
        <v>1.8514265703615911E-2</v>
      </c>
      <c r="E45" s="15">
        <f>F45+I45</f>
        <v>161.38515128527916</v>
      </c>
      <c r="F45" s="15">
        <f>SUM(G45:H45)</f>
        <v>0</v>
      </c>
      <c r="G45" s="15">
        <v>0</v>
      </c>
      <c r="H45" s="15">
        <v>0</v>
      </c>
      <c r="I45" s="15">
        <f>SUM(J45:K45)</f>
        <v>161.38515128527916</v>
      </c>
      <c r="J45" s="15">
        <v>24.618073924873102</v>
      </c>
      <c r="K45" s="15">
        <f>SUM(L45:U45)</f>
        <v>136.76707736040606</v>
      </c>
      <c r="L45" s="15">
        <v>99.420523857868005</v>
      </c>
      <c r="M45" s="15">
        <v>29.826157157360399</v>
      </c>
      <c r="N45" s="15">
        <v>0</v>
      </c>
      <c r="O45" s="15">
        <v>0</v>
      </c>
      <c r="P45" s="15">
        <v>0</v>
      </c>
      <c r="Q45" s="15">
        <v>0</v>
      </c>
      <c r="R45" s="15">
        <v>3.7795736040609098</v>
      </c>
      <c r="S45" s="15">
        <v>3.7408227411167401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E46/726.4/12</f>
        <v>2.7771398555423859E-2</v>
      </c>
      <c r="E46" s="15">
        <f>F46+I46</f>
        <v>242.07772692791869</v>
      </c>
      <c r="F46" s="15">
        <f>SUM(G46:H46)</f>
        <v>0</v>
      </c>
      <c r="G46" s="15">
        <v>0</v>
      </c>
      <c r="H46" s="15">
        <v>0</v>
      </c>
      <c r="I46" s="15">
        <f>SUM(J46:K46)</f>
        <v>242.07772692791869</v>
      </c>
      <c r="J46" s="15">
        <v>36.927110887309603</v>
      </c>
      <c r="K46" s="15">
        <f>SUM(L46:U46)</f>
        <v>205.15061604060909</v>
      </c>
      <c r="L46" s="15">
        <v>149.13078578680199</v>
      </c>
      <c r="M46" s="15">
        <v>44.739235736040598</v>
      </c>
      <c r="N46" s="15">
        <v>0</v>
      </c>
      <c r="O46" s="15">
        <v>0</v>
      </c>
      <c r="P46" s="15">
        <v>0</v>
      </c>
      <c r="Q46" s="15">
        <v>0</v>
      </c>
      <c r="R46" s="15">
        <v>5.6693604060913803</v>
      </c>
      <c r="S46" s="15">
        <v>5.6112341116751301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E47/726.4/12</f>
        <v>4.3199953308437088E-2</v>
      </c>
      <c r="E47" s="15">
        <f>F47+I47</f>
        <v>376.56535299898434</v>
      </c>
      <c r="F47" s="15">
        <f>SUM(G47:H47)</f>
        <v>0</v>
      </c>
      <c r="G47" s="15">
        <v>0</v>
      </c>
      <c r="H47" s="15">
        <v>0</v>
      </c>
      <c r="I47" s="15">
        <f>SUM(J47:K47)</f>
        <v>376.56535299898434</v>
      </c>
      <c r="J47" s="15">
        <v>57.442172491370499</v>
      </c>
      <c r="K47" s="15">
        <f>SUM(L47:U47)</f>
        <v>319.12318050761382</v>
      </c>
      <c r="L47" s="15">
        <v>231.981222335025</v>
      </c>
      <c r="M47" s="15">
        <v>69.594366700507607</v>
      </c>
      <c r="N47" s="15">
        <v>0</v>
      </c>
      <c r="O47" s="15">
        <v>0</v>
      </c>
      <c r="P47" s="15">
        <v>0</v>
      </c>
      <c r="Q47" s="15">
        <v>0</v>
      </c>
      <c r="R47" s="15">
        <v>8.8190050761421297</v>
      </c>
      <c r="S47" s="15">
        <v>8.7285863959390895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E48/726.4/12</f>
        <v>1.0497588653950241</v>
      </c>
      <c r="E48" s="15">
        <f>F48+I48</f>
        <v>9150.5380778753442</v>
      </c>
      <c r="F48" s="15">
        <f>SUM(G48:H48)</f>
        <v>0</v>
      </c>
      <c r="G48" s="15">
        <v>0</v>
      </c>
      <c r="H48" s="15">
        <v>0</v>
      </c>
      <c r="I48" s="15">
        <f>SUM(J48:K48)</f>
        <v>9150.5380778753442</v>
      </c>
      <c r="J48" s="15">
        <v>1395.8447915403101</v>
      </c>
      <c r="K48" s="15">
        <f>SUM(L48:U48)</f>
        <v>7754.6932863350339</v>
      </c>
      <c r="L48" s="15">
        <v>5637.1437027411203</v>
      </c>
      <c r="M48" s="15">
        <v>1691.1431108223401</v>
      </c>
      <c r="N48" s="15">
        <v>0</v>
      </c>
      <c r="O48" s="15">
        <v>0</v>
      </c>
      <c r="P48" s="15">
        <v>0</v>
      </c>
      <c r="Q48" s="15">
        <v>0</v>
      </c>
      <c r="R48" s="15">
        <v>214.30182335025401</v>
      </c>
      <c r="S48" s="15">
        <v>212.10464942132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E49/726.4/12</f>
        <v>0</v>
      </c>
      <c r="E49" s="15">
        <f>F49+I49</f>
        <v>0</v>
      </c>
      <c r="F49" s="15">
        <f>SUM(G49:H49)</f>
        <v>0</v>
      </c>
      <c r="G49" s="15">
        <v>0</v>
      </c>
      <c r="H49" s="15">
        <v>0</v>
      </c>
      <c r="I49" s="15">
        <f>SUM(J49:K49)</f>
        <v>0</v>
      </c>
      <c r="J49" s="15">
        <v>0</v>
      </c>
      <c r="K49" s="15">
        <f>SUM(L49:U49)</f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E50/726.4/12</f>
        <v>5.7696528709497062E-2</v>
      </c>
      <c r="E50" s="15">
        <f>F50+I50</f>
        <v>502.92910145494392</v>
      </c>
      <c r="F50" s="15">
        <f>SUM(G50:H50)</f>
        <v>0</v>
      </c>
      <c r="G50" s="15">
        <v>0</v>
      </c>
      <c r="H50" s="15">
        <v>0</v>
      </c>
      <c r="I50" s="15">
        <f>SUM(J50:K50)</f>
        <v>502.92910145494392</v>
      </c>
      <c r="J50" s="15">
        <v>76.717998527025301</v>
      </c>
      <c r="K50" s="15">
        <f>SUM(L50:U50)</f>
        <v>426.2111029279186</v>
      </c>
      <c r="L50" s="15">
        <v>308.70072657868002</v>
      </c>
      <c r="M50" s="15">
        <v>92.610217973604094</v>
      </c>
      <c r="N50" s="15">
        <v>0</v>
      </c>
      <c r="O50" s="15">
        <v>0</v>
      </c>
      <c r="P50" s="15">
        <v>0</v>
      </c>
      <c r="Q50" s="15">
        <v>0</v>
      </c>
      <c r="R50" s="15">
        <v>16.926213197969499</v>
      </c>
      <c r="S50" s="15">
        <v>7.9739451776649597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E51/726.4/12</f>
        <v>5.7696528709497062E-2</v>
      </c>
      <c r="E51" s="15">
        <f>F51+I51</f>
        <v>502.92910145494392</v>
      </c>
      <c r="F51" s="15">
        <f>SUM(G51:H51)</f>
        <v>0</v>
      </c>
      <c r="G51" s="15">
        <v>0</v>
      </c>
      <c r="H51" s="15">
        <v>0</v>
      </c>
      <c r="I51" s="15">
        <f>SUM(J51:K51)</f>
        <v>502.92910145494392</v>
      </c>
      <c r="J51" s="15">
        <v>76.717998527025301</v>
      </c>
      <c r="K51" s="15">
        <f>SUM(L51:U51)</f>
        <v>426.2111029279186</v>
      </c>
      <c r="L51" s="15">
        <v>308.70072657868002</v>
      </c>
      <c r="M51" s="15">
        <v>92.610217973604094</v>
      </c>
      <c r="N51" s="15">
        <v>0</v>
      </c>
      <c r="O51" s="15">
        <v>0</v>
      </c>
      <c r="P51" s="15">
        <v>0</v>
      </c>
      <c r="Q51" s="15">
        <v>0</v>
      </c>
      <c r="R51" s="15">
        <v>16.926213197969499</v>
      </c>
      <c r="S51" s="15">
        <v>7.9739451776649597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E52/726.4/12</f>
        <v>0.18551520473142782</v>
      </c>
      <c r="E52" s="15">
        <f>F52+I52</f>
        <v>1617.09893660291</v>
      </c>
      <c r="F52" s="15">
        <f>SUM(G52:H52)</f>
        <v>0</v>
      </c>
      <c r="G52" s="15">
        <v>0</v>
      </c>
      <c r="H52" s="15">
        <v>0</v>
      </c>
      <c r="I52" s="15">
        <f>SUM(J52:K52)</f>
        <v>1617.09893660291</v>
      </c>
      <c r="J52" s="15">
        <v>0</v>
      </c>
      <c r="K52" s="15">
        <f>SUM(L52:U52)</f>
        <v>1617.09893660291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1617.09893660291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E53/726.4/12</f>
        <v>0.16109567120226315</v>
      </c>
      <c r="E53" s="15">
        <f>F53+I53</f>
        <v>1404.2387467358874</v>
      </c>
      <c r="F53" s="15">
        <f>SUM(G53:H53)</f>
        <v>0</v>
      </c>
      <c r="G53" s="15">
        <v>0</v>
      </c>
      <c r="H53" s="15">
        <v>0</v>
      </c>
      <c r="I53" s="15">
        <f>SUM(J53:K53)</f>
        <v>1404.2387467358874</v>
      </c>
      <c r="J53" s="15">
        <v>214.20591051903401</v>
      </c>
      <c r="K53" s="15">
        <f>SUM(L53:U53)</f>
        <v>1190.0328362168534</v>
      </c>
      <c r="L53" s="15">
        <v>839.30806240812205</v>
      </c>
      <c r="M53" s="15">
        <v>251.79241872243699</v>
      </c>
      <c r="N53" s="15">
        <v>0</v>
      </c>
      <c r="O53" s="15">
        <v>0</v>
      </c>
      <c r="P53" s="15">
        <v>0</v>
      </c>
      <c r="Q53" s="15">
        <v>0</v>
      </c>
      <c r="R53" s="15">
        <v>79.551922842639598</v>
      </c>
      <c r="S53" s="15">
        <v>19.380432243654798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E54/726.4/12</f>
        <v>1.5456940733692608</v>
      </c>
      <c r="E54" s="15">
        <f>F54+I54</f>
        <v>13473.506098745172</v>
      </c>
      <c r="F54" s="15">
        <f>SUM(G54:H54)</f>
        <v>0</v>
      </c>
      <c r="G54" s="15">
        <v>0</v>
      </c>
      <c r="H54" s="15">
        <v>0</v>
      </c>
      <c r="I54" s="15">
        <f>SUM(J54:K54)</f>
        <v>13473.506098745172</v>
      </c>
      <c r="J54" s="15">
        <v>2055.2805913340098</v>
      </c>
      <c r="K54" s="15">
        <f>SUM(L54:U54)</f>
        <v>11418.225507411164</v>
      </c>
      <c r="L54" s="15">
        <v>8053.0624324873097</v>
      </c>
      <c r="M54" s="15">
        <v>2415.9187297461899</v>
      </c>
      <c r="N54" s="15">
        <v>0</v>
      </c>
      <c r="O54" s="15">
        <v>0</v>
      </c>
      <c r="P54" s="15">
        <v>0</v>
      </c>
      <c r="Q54" s="15">
        <v>0</v>
      </c>
      <c r="R54" s="15">
        <v>763.29137055837498</v>
      </c>
      <c r="S54" s="15">
        <v>185.95297461928899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E55/726.4/12</f>
        <v>0.33871691113956065</v>
      </c>
      <c r="E55" s="15">
        <f>F55+I55</f>
        <v>2952.5275710213223</v>
      </c>
      <c r="F55" s="15">
        <f>SUM(G55:H55)</f>
        <v>0</v>
      </c>
      <c r="G55" s="15">
        <v>0</v>
      </c>
      <c r="H55" s="15">
        <v>0</v>
      </c>
      <c r="I55" s="15">
        <f>SUM(J55:K55)</f>
        <v>2952.5275710213223</v>
      </c>
      <c r="J55" s="15">
        <v>450.38556168121897</v>
      </c>
      <c r="K55" s="15">
        <f>SUM(L55:U55)</f>
        <v>2502.1420093401034</v>
      </c>
      <c r="L55" s="15">
        <v>1764.7142984771599</v>
      </c>
      <c r="M55" s="15">
        <v>529.41428954314699</v>
      </c>
      <c r="N55" s="15">
        <v>0</v>
      </c>
      <c r="O55" s="15">
        <v>0</v>
      </c>
      <c r="P55" s="15">
        <v>0</v>
      </c>
      <c r="Q55" s="15">
        <v>0</v>
      </c>
      <c r="R55" s="15">
        <v>167.264467005076</v>
      </c>
      <c r="S55" s="15">
        <v>40.748954314720898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E56/726.4/12</f>
        <v>5.440843138259796E-2</v>
      </c>
      <c r="E56" s="15">
        <f>F56+I56</f>
        <v>474.26741467582985</v>
      </c>
      <c r="F56" s="15">
        <f>SUM(G56:H56)</f>
        <v>0</v>
      </c>
      <c r="G56" s="15">
        <v>0</v>
      </c>
      <c r="H56" s="15">
        <v>0</v>
      </c>
      <c r="I56" s="15">
        <f>SUM(J56:K56)</f>
        <v>474.26741467582985</v>
      </c>
      <c r="J56" s="15">
        <v>72.345876814957094</v>
      </c>
      <c r="K56" s="15">
        <f>SUM(L56:U56)</f>
        <v>401.92153786087277</v>
      </c>
      <c r="L56" s="15">
        <v>283.467797623553</v>
      </c>
      <c r="M56" s="15">
        <v>85.040339287066004</v>
      </c>
      <c r="N56" s="15">
        <v>0</v>
      </c>
      <c r="O56" s="15">
        <v>0</v>
      </c>
      <c r="P56" s="15">
        <v>0</v>
      </c>
      <c r="Q56" s="15">
        <v>0</v>
      </c>
      <c r="R56" s="15">
        <v>26.867856243654799</v>
      </c>
      <c r="S56" s="15">
        <v>6.5455447065989798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E57/726.4/12</f>
        <v>0.11449585728661187</v>
      </c>
      <c r="E57" s="15">
        <f>F57+I57</f>
        <v>998.03748879593832</v>
      </c>
      <c r="F57" s="15">
        <f>SUM(G57:H57)</f>
        <v>0</v>
      </c>
      <c r="G57" s="15">
        <v>0</v>
      </c>
      <c r="H57" s="15">
        <v>0</v>
      </c>
      <c r="I57" s="15">
        <f>SUM(J57:K57)</f>
        <v>998.03748879593832</v>
      </c>
      <c r="J57" s="15">
        <v>152.24300676548199</v>
      </c>
      <c r="K57" s="15">
        <f>SUM(L57:U57)</f>
        <v>845.79448203045627</v>
      </c>
      <c r="L57" s="15">
        <v>596.52314314720797</v>
      </c>
      <c r="M57" s="15">
        <v>178.95694294416199</v>
      </c>
      <c r="N57" s="15">
        <v>0</v>
      </c>
      <c r="O57" s="15">
        <v>0</v>
      </c>
      <c r="P57" s="15">
        <v>0</v>
      </c>
      <c r="Q57" s="15">
        <v>0</v>
      </c>
      <c r="R57" s="15">
        <v>56.540101522842598</v>
      </c>
      <c r="S57" s="15">
        <v>13.7742944162437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E58/726.4/12</f>
        <v>8.3123992390080267E-2</v>
      </c>
      <c r="E58" s="15">
        <f>F58+I58</f>
        <v>724.57521686585164</v>
      </c>
      <c r="F58" s="15">
        <f>SUM(G58:H58)</f>
        <v>0</v>
      </c>
      <c r="G58" s="15">
        <v>0</v>
      </c>
      <c r="H58" s="15">
        <v>0</v>
      </c>
      <c r="I58" s="15">
        <f>SUM(J58:K58)</f>
        <v>724.57521686585164</v>
      </c>
      <c r="J58" s="15">
        <v>110.52842291173999</v>
      </c>
      <c r="K58" s="15">
        <f>SUM(L58:U58)</f>
        <v>614.04679395411165</v>
      </c>
      <c r="L58" s="15">
        <v>433.07580192487302</v>
      </c>
      <c r="M58" s="15">
        <v>129.92274057746201</v>
      </c>
      <c r="N58" s="15">
        <v>0</v>
      </c>
      <c r="O58" s="15">
        <v>0</v>
      </c>
      <c r="P58" s="15">
        <v>0</v>
      </c>
      <c r="Q58" s="15">
        <v>0</v>
      </c>
      <c r="R58" s="15">
        <v>41.048113705583802</v>
      </c>
      <c r="S58" s="15">
        <v>10.0001377461929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E59/726.4/12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E60/726.4/12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E61/726.4/12</f>
        <v>4.9918800673837325E-2</v>
      </c>
      <c r="E61" s="15">
        <f>F61+I61</f>
        <v>435.13220171370517</v>
      </c>
      <c r="F61" s="15">
        <f>SUM(G61:H61)</f>
        <v>0</v>
      </c>
      <c r="G61" s="15">
        <v>0</v>
      </c>
      <c r="H61" s="15">
        <v>0</v>
      </c>
      <c r="I61" s="15">
        <f>SUM(J61:K61)</f>
        <v>435.13220171370517</v>
      </c>
      <c r="J61" s="15">
        <v>66.376098566497404</v>
      </c>
      <c r="K61" s="15">
        <f>SUM(L61:U61)</f>
        <v>368.75610314720774</v>
      </c>
      <c r="L61" s="15">
        <v>132.56069847715699</v>
      </c>
      <c r="M61" s="15">
        <v>39.768209543147201</v>
      </c>
      <c r="N61" s="15">
        <v>186.4</v>
      </c>
      <c r="O61" s="15">
        <v>0</v>
      </c>
      <c r="P61" s="15">
        <v>0</v>
      </c>
      <c r="Q61" s="15">
        <v>0</v>
      </c>
      <c r="R61" s="15">
        <v>5.0394314720812199</v>
      </c>
      <c r="S61" s="15">
        <v>4.9877636548223396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E62/726.4/12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E63/726.4/12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E64/726.4/12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E65/726.4/12</f>
        <v>0</v>
      </c>
      <c r="E65" s="15">
        <f>F65+I65</f>
        <v>0</v>
      </c>
      <c r="F65" s="15">
        <f>SUM(G65:H65)</f>
        <v>0</v>
      </c>
      <c r="G65" s="15">
        <v>0</v>
      </c>
      <c r="H65" s="15">
        <v>0</v>
      </c>
      <c r="I65" s="15">
        <f>SUM(J65:K65)</f>
        <v>0</v>
      </c>
      <c r="J65" s="15">
        <v>0</v>
      </c>
      <c r="K65" s="15">
        <f>SUM(L65:U65)</f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E66/726.4/12</f>
        <v>6.2130699583264386E-2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E67/726.4/12</f>
        <v>1.8545253314400299E-2</v>
      </c>
      <c r="E67" s="15">
        <f>F67+I67</f>
        <v>161.65526409096452</v>
      </c>
      <c r="F67" s="15">
        <f>SUM(G67:H67)</f>
        <v>0</v>
      </c>
      <c r="G67" s="15">
        <v>0</v>
      </c>
      <c r="H67" s="15">
        <v>0</v>
      </c>
      <c r="I67" s="15">
        <f>SUM(J67:K67)</f>
        <v>161.65526409096452</v>
      </c>
      <c r="J67" s="15">
        <v>24.659277573198001</v>
      </c>
      <c r="K67" s="15">
        <f>SUM(L67:U67)</f>
        <v>136.99598651776651</v>
      </c>
      <c r="L67" s="15">
        <v>42.875100913705602</v>
      </c>
      <c r="M67" s="15">
        <v>12.8625302741117</v>
      </c>
      <c r="N67" s="15">
        <v>77.8</v>
      </c>
      <c r="O67" s="15">
        <v>0</v>
      </c>
      <c r="P67" s="15">
        <v>0</v>
      </c>
      <c r="Q67" s="15">
        <v>0</v>
      </c>
      <c r="R67" s="15">
        <v>2.35086294416244</v>
      </c>
      <c r="S67" s="15">
        <v>1.1074923857868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159</v>
      </c>
      <c r="C68" s="14"/>
      <c r="D68" s="15">
        <f>E68/726.4/12</f>
        <v>0.64313765094255249</v>
      </c>
      <c r="E68" s="15">
        <f>F68+I68</f>
        <v>5606.1022757360415</v>
      </c>
      <c r="F68" s="15">
        <f>SUM(G68:H68)</f>
        <v>0</v>
      </c>
      <c r="G68" s="15">
        <v>0</v>
      </c>
      <c r="H68" s="15">
        <v>0</v>
      </c>
      <c r="I68" s="15">
        <f>SUM(J68:K68)</f>
        <v>5606.1022757360415</v>
      </c>
      <c r="J68" s="15">
        <v>855.16814375634499</v>
      </c>
      <c r="K68" s="15">
        <f>SUM(L68:U68)</f>
        <v>4750.9341319796968</v>
      </c>
      <c r="L68" s="15">
        <v>2692.6391878172599</v>
      </c>
      <c r="M68" s="15">
        <v>807.79175634517799</v>
      </c>
      <c r="N68" s="15">
        <v>1114.5999999999999</v>
      </c>
      <c r="O68" s="15">
        <v>0</v>
      </c>
      <c r="P68" s="15">
        <v>0</v>
      </c>
      <c r="Q68" s="15">
        <v>0</v>
      </c>
      <c r="R68" s="15">
        <v>76.717157360406205</v>
      </c>
      <c r="S68" s="15">
        <v>59.186030456852897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15">
      <c r="A69" s="13" t="s">
        <v>116</v>
      </c>
      <c r="B69" s="14" t="s">
        <v>162</v>
      </c>
      <c r="C69" s="14"/>
      <c r="D69" s="15">
        <f>E69/726.4/12</f>
        <v>0.39423941005501018</v>
      </c>
      <c r="E69" s="15">
        <f>F69+I69</f>
        <v>3436.5060895675124</v>
      </c>
      <c r="F69" s="15">
        <f>SUM(G69:H69)</f>
        <v>0</v>
      </c>
      <c r="G69" s="15">
        <v>0</v>
      </c>
      <c r="H69" s="15">
        <v>0</v>
      </c>
      <c r="I69" s="15">
        <f>SUM(J69:K69)</f>
        <v>3436.5060895675124</v>
      </c>
      <c r="J69" s="15">
        <v>524.21279332385802</v>
      </c>
      <c r="K69" s="15">
        <f>SUM(L69:U69)</f>
        <v>2912.2932962436544</v>
      </c>
      <c r="L69" s="15">
        <v>739.44014619289305</v>
      </c>
      <c r="M69" s="15">
        <v>221.832043857868</v>
      </c>
      <c r="N69" s="15">
        <v>1913.7</v>
      </c>
      <c r="O69" s="15">
        <v>0</v>
      </c>
      <c r="P69" s="15">
        <v>0</v>
      </c>
      <c r="Q69" s="15">
        <v>0</v>
      </c>
      <c r="R69" s="15">
        <v>21.067711675126901</v>
      </c>
      <c r="S69" s="15">
        <v>16.253394517766498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 ht="15">
      <c r="A70" s="13" t="s">
        <v>117</v>
      </c>
      <c r="B70" s="14" t="s">
        <v>139</v>
      </c>
      <c r="C70" s="14"/>
      <c r="D70" s="15">
        <f>E70/726.4/12</f>
        <v>7.9646662262468679E-2</v>
      </c>
      <c r="E70" s="15">
        <f>F70+I70</f>
        <v>694.26402560948691</v>
      </c>
      <c r="F70" s="15">
        <f>SUM(G70:H70)</f>
        <v>0</v>
      </c>
      <c r="G70" s="15">
        <v>0</v>
      </c>
      <c r="H70" s="15">
        <v>0</v>
      </c>
      <c r="I70" s="15">
        <f>SUM(J70:K70)</f>
        <v>694.26402560948691</v>
      </c>
      <c r="J70" s="15">
        <v>105.904681872634</v>
      </c>
      <c r="K70" s="15">
        <f>SUM(L70:U70)</f>
        <v>588.35934373685291</v>
      </c>
      <c r="L70" s="15">
        <v>306.12822052385798</v>
      </c>
      <c r="M70" s="15">
        <v>91.838466157157399</v>
      </c>
      <c r="N70" s="15">
        <v>165.7</v>
      </c>
      <c r="O70" s="15">
        <v>0</v>
      </c>
      <c r="P70" s="15">
        <v>0</v>
      </c>
      <c r="Q70" s="15">
        <v>0</v>
      </c>
      <c r="R70" s="15">
        <v>16.785161421319799</v>
      </c>
      <c r="S70" s="15">
        <v>7.9074956345177601</v>
      </c>
      <c r="T70" s="15">
        <v>0</v>
      </c>
      <c r="U70" s="15">
        <v>0</v>
      </c>
      <c r="V70" s="12"/>
      <c r="W70" s="12"/>
      <c r="X70" s="12"/>
      <c r="Y70" s="12"/>
      <c r="Z70" s="12"/>
    </row>
    <row r="71" spans="1:26">
      <c r="A71" s="9"/>
      <c r="B71" s="10"/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>
      <c r="A72" s="68" t="s">
        <v>69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26">
      <c r="A73" s="68" t="s">
        <v>70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71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6">
      <c r="A75" s="68" t="s">
        <v>70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</sheetData>
  <mergeCells count="22">
    <mergeCell ref="A14:U14"/>
    <mergeCell ref="I20:I21"/>
    <mergeCell ref="J20:J21"/>
    <mergeCell ref="F20:H20"/>
    <mergeCell ref="A20:A21"/>
    <mergeCell ref="L20:U20"/>
    <mergeCell ref="A73:R73"/>
    <mergeCell ref="B20:B21"/>
    <mergeCell ref="C20:C21"/>
    <mergeCell ref="D20:D21"/>
    <mergeCell ref="E20:E21"/>
    <mergeCell ref="A72:R72"/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2:Z78"/>
  <sheetViews>
    <sheetView topLeftCell="A16" zoomScaleNormal="100" workbookViewId="0">
      <selection activeCell="B39" sqref="B3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169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168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SUM(D24:D72)+D23</f>
        <v>13.580533204614385</v>
      </c>
      <c r="E22" s="11">
        <f>SUM(E24:E72)+E23</f>
        <v>132426.49538483578</v>
      </c>
      <c r="F22" s="11">
        <f>SUM(F24:F72)+F23</f>
        <v>0</v>
      </c>
      <c r="G22" s="11">
        <f>SUM(G24:G72)+G23</f>
        <v>0</v>
      </c>
      <c r="H22" s="11">
        <f>SUM(H24:H72)+H23</f>
        <v>0</v>
      </c>
      <c r="I22" s="11">
        <f>SUM(I24:I72)+I23</f>
        <v>132426.49538483578</v>
      </c>
      <c r="J22" s="11">
        <f>SUM(J24:J72)+J23</f>
        <v>19889.580527246238</v>
      </c>
      <c r="K22" s="11">
        <f>SUM(K24:K72)+K23</f>
        <v>112536.91485758955</v>
      </c>
      <c r="L22" s="11">
        <f>SUM(L24:L72)+L23</f>
        <v>58825.2451155694</v>
      </c>
      <c r="M22" s="11">
        <f>SUM(M24:M72)+M23</f>
        <v>17647.573534670813</v>
      </c>
      <c r="N22" s="11">
        <f>SUM(N24:N72)+N23</f>
        <v>28366.526249999999</v>
      </c>
      <c r="O22" s="11">
        <f>SUM(O24:O72)+O23</f>
        <v>0</v>
      </c>
      <c r="P22" s="11">
        <f>SUM(P24:P72)+P23</f>
        <v>0</v>
      </c>
      <c r="Q22" s="11">
        <f>SUM(Q24:Q72)+Q23</f>
        <v>0</v>
      </c>
      <c r="R22" s="11">
        <f>SUM(R24:R72)+R23</f>
        <v>4444.5147141549887</v>
      </c>
      <c r="S22" s="11">
        <f>SUM(S24:S72)+S23</f>
        <v>1226.7303214172584</v>
      </c>
      <c r="T22" s="11">
        <f>SUM(T24:T72)+T23</f>
        <v>2026.3249217770999</v>
      </c>
      <c r="U22" s="11">
        <f>SUM(U24:U72)+U23</f>
        <v>0</v>
      </c>
    </row>
    <row r="23" spans="1:26" ht="15">
      <c r="A23" s="13">
        <v>1</v>
      </c>
      <c r="B23" s="14" t="s">
        <v>17</v>
      </c>
      <c r="C23" s="14"/>
      <c r="D23" s="15">
        <f>E23/812.6/12</f>
        <v>2.5342945672444448</v>
      </c>
      <c r="E23" s="15">
        <f>F23+I23</f>
        <v>24712.41318411403</v>
      </c>
      <c r="F23" s="15">
        <f>SUM(G23:H23)</f>
        <v>0</v>
      </c>
      <c r="G23" s="15">
        <v>0</v>
      </c>
      <c r="H23" s="15">
        <v>0</v>
      </c>
      <c r="I23" s="15">
        <f>SUM(J23:K23)</f>
        <v>24712.41318411403</v>
      </c>
      <c r="J23" s="15">
        <v>3734.5673572953601</v>
      </c>
      <c r="K23" s="15">
        <f>SUM(L23:U23)</f>
        <v>20977.84582681867</v>
      </c>
      <c r="L23" s="15">
        <v>15459.54467904</v>
      </c>
      <c r="M23" s="15">
        <v>4637.863403712</v>
      </c>
      <c r="N23" s="15">
        <v>0</v>
      </c>
      <c r="O23" s="15">
        <v>0</v>
      </c>
      <c r="P23" s="15">
        <v>0</v>
      </c>
      <c r="Q23" s="15">
        <v>0</v>
      </c>
      <c r="R23" s="15">
        <v>650.18834666666805</v>
      </c>
      <c r="S23" s="15">
        <v>12.920339999999999</v>
      </c>
      <c r="T23" s="15">
        <v>217.32905740000001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E24/812.6/12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E25/812.6/12</f>
        <v>1.8645335958651244E-2</v>
      </c>
      <c r="E25" s="15">
        <f>F25+I25</f>
        <v>181.81440000000001</v>
      </c>
      <c r="F25" s="15">
        <f>SUM(G25:H25)</f>
        <v>0</v>
      </c>
      <c r="G25" s="15">
        <v>0</v>
      </c>
      <c r="H25" s="15">
        <v>0</v>
      </c>
      <c r="I25" s="15">
        <f>SUM(J25:K25)</f>
        <v>181.81440000000001</v>
      </c>
      <c r="J25" s="15">
        <v>27.734400000000001</v>
      </c>
      <c r="K25" s="15">
        <f>SUM(L25:U25)</f>
        <v>154.08000000000001</v>
      </c>
      <c r="L25" s="15">
        <v>0</v>
      </c>
      <c r="M25" s="15">
        <v>0</v>
      </c>
      <c r="N25" s="15">
        <v>154.08000000000001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E26/812.6/12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E27/812.6/12</f>
        <v>4.0618662562108706E-4</v>
      </c>
      <c r="E27" s="15">
        <f>F27+I27</f>
        <v>3.9608070237563444</v>
      </c>
      <c r="F27" s="15">
        <f>SUM(G27:H27)</f>
        <v>0</v>
      </c>
      <c r="G27" s="15">
        <v>0</v>
      </c>
      <c r="H27" s="15">
        <v>0</v>
      </c>
      <c r="I27" s="15">
        <f>SUM(J27:K27)</f>
        <v>3.9608070237563444</v>
      </c>
      <c r="J27" s="15">
        <v>0.60419090192893399</v>
      </c>
      <c r="K27" s="15">
        <f>SUM(L27:U27)</f>
        <v>3.3566161218274102</v>
      </c>
      <c r="L27" s="15">
        <v>2.4855130964467</v>
      </c>
      <c r="M27" s="15">
        <v>0.74565392893400995</v>
      </c>
      <c r="N27" s="15">
        <v>0</v>
      </c>
      <c r="O27" s="15">
        <v>0</v>
      </c>
      <c r="P27" s="15">
        <v>0</v>
      </c>
      <c r="Q27" s="15">
        <v>0</v>
      </c>
      <c r="R27" s="15">
        <v>7.0815837563451695E-2</v>
      </c>
      <c r="S27" s="15">
        <v>5.4633258883248603E-2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E28/812.6/12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E29/812.6/12</f>
        <v>1.4805831512380507</v>
      </c>
      <c r="E29" s="15">
        <f>F29+I29</f>
        <v>14437.46242435248</v>
      </c>
      <c r="F29" s="15">
        <f>SUM(G29:H29)</f>
        <v>0</v>
      </c>
      <c r="G29" s="15">
        <v>0</v>
      </c>
      <c r="H29" s="15">
        <v>0</v>
      </c>
      <c r="I29" s="15">
        <f>SUM(J29:K29)</f>
        <v>14437.46242435248</v>
      </c>
      <c r="J29" s="15">
        <v>2202.3247765961401</v>
      </c>
      <c r="K29" s="15">
        <f>SUM(L29:U29)</f>
        <v>12235.137647756339</v>
      </c>
      <c r="L29" s="15">
        <v>8828.5425185786808</v>
      </c>
      <c r="M29" s="15">
        <v>2648.5627555736</v>
      </c>
      <c r="N29" s="15">
        <v>0</v>
      </c>
      <c r="O29" s="15">
        <v>0</v>
      </c>
      <c r="P29" s="15">
        <v>0</v>
      </c>
      <c r="Q29" s="15">
        <v>0</v>
      </c>
      <c r="R29" s="15">
        <v>596.98160406091301</v>
      </c>
      <c r="S29" s="15">
        <v>161.050769543147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E30/812.6/12</f>
        <v>0.14850070493507964</v>
      </c>
      <c r="E30" s="15">
        <f>F30+I30</f>
        <v>1448.0600739629485</v>
      </c>
      <c r="F30" s="15">
        <f>SUM(G30:H30)</f>
        <v>0</v>
      </c>
      <c r="G30" s="15">
        <v>0</v>
      </c>
      <c r="H30" s="15">
        <v>0</v>
      </c>
      <c r="I30" s="15">
        <f>SUM(J30:K30)</f>
        <v>1448.0600739629485</v>
      </c>
      <c r="J30" s="15">
        <v>220.89051975705999</v>
      </c>
      <c r="K30" s="15">
        <f>SUM(L30:U30)</f>
        <v>1227.1695542058885</v>
      </c>
      <c r="L30" s="15">
        <v>826.78107640203098</v>
      </c>
      <c r="M30" s="15">
        <v>248.03432292060899</v>
      </c>
      <c r="N30" s="15">
        <v>0</v>
      </c>
      <c r="O30" s="15">
        <v>0</v>
      </c>
      <c r="P30" s="15">
        <v>0</v>
      </c>
      <c r="Q30" s="15">
        <v>0</v>
      </c>
      <c r="R30" s="15">
        <v>131.41825072081201</v>
      </c>
      <c r="S30" s="15">
        <v>20.9359041624366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E31/812.6/12</f>
        <v>0.79614902531920251</v>
      </c>
      <c r="E31" s="15">
        <f>F31+I31</f>
        <v>7763.4083756926084</v>
      </c>
      <c r="F31" s="15">
        <f>SUM(G31:H31)</f>
        <v>0</v>
      </c>
      <c r="G31" s="15">
        <v>0</v>
      </c>
      <c r="H31" s="15">
        <v>0</v>
      </c>
      <c r="I31" s="15">
        <f>SUM(J31:K31)</f>
        <v>7763.4083756926084</v>
      </c>
      <c r="J31" s="15">
        <v>1184.24873527514</v>
      </c>
      <c r="K31" s="15">
        <f>SUM(L31:U31)</f>
        <v>6579.1596404174679</v>
      </c>
      <c r="L31" s="15">
        <v>4380.8659632730996</v>
      </c>
      <c r="M31" s="15">
        <v>1314.2597889819299</v>
      </c>
      <c r="N31" s="15">
        <v>0</v>
      </c>
      <c r="O31" s="15">
        <v>0</v>
      </c>
      <c r="P31" s="15">
        <v>0</v>
      </c>
      <c r="Q31" s="15">
        <v>0</v>
      </c>
      <c r="R31" s="15">
        <v>717.77467516751403</v>
      </c>
      <c r="S31" s="15">
        <v>166.25921299492401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E32/812.6/12</f>
        <v>0.14603105336457403</v>
      </c>
      <c r="E32" s="15">
        <f>F32+I32</f>
        <v>1423.9780075686342</v>
      </c>
      <c r="F32" s="15">
        <f>SUM(G32:H32)</f>
        <v>0</v>
      </c>
      <c r="G32" s="15">
        <v>0</v>
      </c>
      <c r="H32" s="15">
        <v>0</v>
      </c>
      <c r="I32" s="15">
        <f>SUM(J32:K32)</f>
        <v>1423.9780075686342</v>
      </c>
      <c r="J32" s="15">
        <v>217.21698420538499</v>
      </c>
      <c r="K32" s="15">
        <f>SUM(L32:U32)</f>
        <v>1206.7610233632493</v>
      </c>
      <c r="L32" s="15">
        <v>826.78107640203098</v>
      </c>
      <c r="M32" s="15">
        <v>248.03432292060899</v>
      </c>
      <c r="N32" s="15">
        <v>0</v>
      </c>
      <c r="O32" s="15">
        <v>0</v>
      </c>
      <c r="P32" s="15">
        <v>0</v>
      </c>
      <c r="Q32" s="15">
        <v>0</v>
      </c>
      <c r="R32" s="15">
        <v>123.303062741117</v>
      </c>
      <c r="S32" s="15">
        <v>8.6425612994923906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E33/812.6/12</f>
        <v>7.3015526682286933E-2</v>
      </c>
      <c r="E33" s="15">
        <f>F33+I33</f>
        <v>711.98900378431642</v>
      </c>
      <c r="F33" s="15">
        <f>SUM(G33:H33)</f>
        <v>0</v>
      </c>
      <c r="G33" s="15">
        <v>0</v>
      </c>
      <c r="H33" s="15">
        <v>0</v>
      </c>
      <c r="I33" s="15">
        <f>SUM(J33:K33)</f>
        <v>711.98900378431642</v>
      </c>
      <c r="J33" s="15">
        <v>108.608492102692</v>
      </c>
      <c r="K33" s="15">
        <f>SUM(L33:U33)</f>
        <v>603.3805116816244</v>
      </c>
      <c r="L33" s="15">
        <v>413.39053820101498</v>
      </c>
      <c r="M33" s="15">
        <v>124.017161460305</v>
      </c>
      <c r="N33" s="15">
        <v>0</v>
      </c>
      <c r="O33" s="15">
        <v>0</v>
      </c>
      <c r="P33" s="15">
        <v>0</v>
      </c>
      <c r="Q33" s="15">
        <v>0</v>
      </c>
      <c r="R33" s="15">
        <v>61.651531370558303</v>
      </c>
      <c r="S33" s="15">
        <v>4.32128064974619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E34/812.6/12</f>
        <v>7.3015526682286933E-2</v>
      </c>
      <c r="E34" s="15">
        <f>F34+I34</f>
        <v>711.98900378431642</v>
      </c>
      <c r="F34" s="15">
        <f>SUM(G34:H34)</f>
        <v>0</v>
      </c>
      <c r="G34" s="15">
        <v>0</v>
      </c>
      <c r="H34" s="15">
        <v>0</v>
      </c>
      <c r="I34" s="15">
        <f>SUM(J34:K34)</f>
        <v>711.98900378431642</v>
      </c>
      <c r="J34" s="15">
        <v>108.608492102692</v>
      </c>
      <c r="K34" s="15">
        <f>SUM(L34:U34)</f>
        <v>603.3805116816244</v>
      </c>
      <c r="L34" s="15">
        <v>413.39053820101498</v>
      </c>
      <c r="M34" s="15">
        <v>124.017161460305</v>
      </c>
      <c r="N34" s="15">
        <v>0</v>
      </c>
      <c r="O34" s="15">
        <v>0</v>
      </c>
      <c r="P34" s="15">
        <v>0</v>
      </c>
      <c r="Q34" s="15">
        <v>0</v>
      </c>
      <c r="R34" s="15">
        <v>61.651531370558303</v>
      </c>
      <c r="S34" s="15">
        <v>4.32128064974619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E35/812.6/12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E36/812.6/12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E37/812.6/12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E38/812.6/12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E39/812.6/12</f>
        <v>0.12412714687829123</v>
      </c>
      <c r="E39" s="15">
        <f>F39+I39</f>
        <v>1210.3886346395934</v>
      </c>
      <c r="F39" s="15">
        <f>SUM(G39:H39)</f>
        <v>0</v>
      </c>
      <c r="G39" s="15">
        <v>0</v>
      </c>
      <c r="H39" s="15">
        <v>0</v>
      </c>
      <c r="I39" s="15">
        <f>SUM(J39:K39)</f>
        <v>1210.3886346395934</v>
      </c>
      <c r="J39" s="15">
        <v>184.63555443654801</v>
      </c>
      <c r="K39" s="15">
        <f>SUM(L39:U39)</f>
        <v>1025.7530802030453</v>
      </c>
      <c r="L39" s="15">
        <v>745.65392893400997</v>
      </c>
      <c r="M39" s="15">
        <v>223.69617868020299</v>
      </c>
      <c r="N39" s="15">
        <v>0</v>
      </c>
      <c r="O39" s="15">
        <v>0</v>
      </c>
      <c r="P39" s="15">
        <v>0</v>
      </c>
      <c r="Q39" s="15">
        <v>0</v>
      </c>
      <c r="R39" s="15">
        <v>28.3468020304568</v>
      </c>
      <c r="S39" s="15">
        <v>28.056170558375602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E40/812.6/12</f>
        <v>0.17929476771308694</v>
      </c>
      <c r="E40" s="15">
        <f>F40+I40</f>
        <v>1748.3391389238536</v>
      </c>
      <c r="F40" s="15">
        <f>SUM(G40:H40)</f>
        <v>0</v>
      </c>
      <c r="G40" s="15">
        <v>0</v>
      </c>
      <c r="H40" s="15">
        <v>0</v>
      </c>
      <c r="I40" s="15">
        <f>SUM(J40:K40)</f>
        <v>1748.3391389238536</v>
      </c>
      <c r="J40" s="15">
        <v>266.69580085279102</v>
      </c>
      <c r="K40" s="15">
        <f>SUM(L40:U40)</f>
        <v>1481.6433380710625</v>
      </c>
      <c r="L40" s="15">
        <v>1077.0556751269</v>
      </c>
      <c r="M40" s="15">
        <v>323.11670253807102</v>
      </c>
      <c r="N40" s="15">
        <v>0</v>
      </c>
      <c r="O40" s="15">
        <v>0</v>
      </c>
      <c r="P40" s="15">
        <v>0</v>
      </c>
      <c r="Q40" s="15">
        <v>0</v>
      </c>
      <c r="R40" s="15">
        <v>40.945380710659997</v>
      </c>
      <c r="S40" s="15">
        <v>40.525579695431503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E41/812.6/12</f>
        <v>0.24825429375658248</v>
      </c>
      <c r="E41" s="15">
        <f>F41+I41</f>
        <v>2420.7772692791873</v>
      </c>
      <c r="F41" s="15">
        <f>SUM(G41:H41)</f>
        <v>0</v>
      </c>
      <c r="G41" s="15">
        <v>0</v>
      </c>
      <c r="H41" s="15">
        <v>0</v>
      </c>
      <c r="I41" s="15">
        <f>SUM(J41:K41)</f>
        <v>2420.7772692791873</v>
      </c>
      <c r="J41" s="15">
        <v>369.27110887309601</v>
      </c>
      <c r="K41" s="15">
        <f>SUM(L41:U41)</f>
        <v>2051.5061604060911</v>
      </c>
      <c r="L41" s="15">
        <v>1491.3078578680199</v>
      </c>
      <c r="M41" s="15">
        <v>447.39235736040598</v>
      </c>
      <c r="N41" s="15">
        <v>0</v>
      </c>
      <c r="O41" s="15">
        <v>0</v>
      </c>
      <c r="P41" s="15">
        <v>0</v>
      </c>
      <c r="Q41" s="15">
        <v>0</v>
      </c>
      <c r="R41" s="15">
        <v>56.693604060913799</v>
      </c>
      <c r="S41" s="15">
        <v>56.112341116751303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E42/812.6/12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E43/812.6/12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E44/812.6/12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E45/812.6/12</f>
        <v>2.4825429375658247E-2</v>
      </c>
      <c r="E45" s="15">
        <f>F45+I45</f>
        <v>242.07772692791869</v>
      </c>
      <c r="F45" s="15">
        <f>SUM(G45:H45)</f>
        <v>0</v>
      </c>
      <c r="G45" s="15">
        <v>0</v>
      </c>
      <c r="H45" s="15">
        <v>0</v>
      </c>
      <c r="I45" s="15">
        <f>SUM(J45:K45)</f>
        <v>242.07772692791869</v>
      </c>
      <c r="J45" s="15">
        <v>36.927110887309603</v>
      </c>
      <c r="K45" s="15">
        <f>SUM(L45:U45)</f>
        <v>205.15061604060909</v>
      </c>
      <c r="L45" s="15">
        <v>149.13078578680199</v>
      </c>
      <c r="M45" s="15">
        <v>44.739235736040598</v>
      </c>
      <c r="N45" s="15">
        <v>0</v>
      </c>
      <c r="O45" s="15">
        <v>0</v>
      </c>
      <c r="P45" s="15">
        <v>0</v>
      </c>
      <c r="Q45" s="15">
        <v>0</v>
      </c>
      <c r="R45" s="15">
        <v>5.6693604060913803</v>
      </c>
      <c r="S45" s="15">
        <v>5.6112341116751301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E46/812.6/12</f>
        <v>3.7238144063487383E-2</v>
      </c>
      <c r="E46" s="15">
        <f>F46+I46</f>
        <v>363.11659039187816</v>
      </c>
      <c r="F46" s="15">
        <f>SUM(G46:H46)</f>
        <v>0</v>
      </c>
      <c r="G46" s="15">
        <v>0</v>
      </c>
      <c r="H46" s="15">
        <v>0</v>
      </c>
      <c r="I46" s="15">
        <f>SUM(J46:K46)</f>
        <v>363.11659039187816</v>
      </c>
      <c r="J46" s="15">
        <v>55.3906663309645</v>
      </c>
      <c r="K46" s="15">
        <f>SUM(L46:U46)</f>
        <v>307.72592406091366</v>
      </c>
      <c r="L46" s="15">
        <v>223.69617868020299</v>
      </c>
      <c r="M46" s="15">
        <v>67.108853604060897</v>
      </c>
      <c r="N46" s="15">
        <v>0</v>
      </c>
      <c r="O46" s="15">
        <v>0</v>
      </c>
      <c r="P46" s="15">
        <v>0</v>
      </c>
      <c r="Q46" s="15">
        <v>0</v>
      </c>
      <c r="R46" s="15">
        <v>8.5040406091370606</v>
      </c>
      <c r="S46" s="15">
        <v>8.4168511675126894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E47/812.6/12</f>
        <v>5.7926001876535869E-2</v>
      </c>
      <c r="E47" s="15">
        <f>F47+I47</f>
        <v>564.84802949847654</v>
      </c>
      <c r="F47" s="15">
        <f>SUM(G47:H47)</f>
        <v>0</v>
      </c>
      <c r="G47" s="15">
        <v>0</v>
      </c>
      <c r="H47" s="15">
        <v>0</v>
      </c>
      <c r="I47" s="15">
        <f>SUM(J47:K47)</f>
        <v>564.84802949847654</v>
      </c>
      <c r="J47" s="15">
        <v>86.163258737055699</v>
      </c>
      <c r="K47" s="15">
        <f>SUM(L47:U47)</f>
        <v>478.68477076142079</v>
      </c>
      <c r="L47" s="15">
        <v>347.971833502538</v>
      </c>
      <c r="M47" s="15">
        <v>104.391550050761</v>
      </c>
      <c r="N47" s="15">
        <v>0</v>
      </c>
      <c r="O47" s="15">
        <v>0</v>
      </c>
      <c r="P47" s="15">
        <v>0</v>
      </c>
      <c r="Q47" s="15">
        <v>0</v>
      </c>
      <c r="R47" s="15">
        <v>13.2285076142132</v>
      </c>
      <c r="S47" s="15">
        <v>13.0928795939086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E48/812.6/12</f>
        <v>9.9301717502632905E-3</v>
      </c>
      <c r="E48" s="15">
        <f>F48+I48</f>
        <v>96.831090771167396</v>
      </c>
      <c r="F48" s="15">
        <f>SUM(G48:H48)</f>
        <v>0</v>
      </c>
      <c r="G48" s="15">
        <v>0</v>
      </c>
      <c r="H48" s="15">
        <v>0</v>
      </c>
      <c r="I48" s="15">
        <f>SUM(J48:K48)</f>
        <v>96.831090771167396</v>
      </c>
      <c r="J48" s="15">
        <v>14.770844354923801</v>
      </c>
      <c r="K48" s="15">
        <f>SUM(L48:U48)</f>
        <v>82.060246416243601</v>
      </c>
      <c r="L48" s="15">
        <v>59.652314314720797</v>
      </c>
      <c r="M48" s="15">
        <v>17.895694294416199</v>
      </c>
      <c r="N48" s="15">
        <v>0</v>
      </c>
      <c r="O48" s="15">
        <v>0</v>
      </c>
      <c r="P48" s="15">
        <v>0</v>
      </c>
      <c r="Q48" s="15">
        <v>0</v>
      </c>
      <c r="R48" s="15">
        <v>2.26774416243655</v>
      </c>
      <c r="S48" s="15">
        <v>2.2444936446700501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E49/812.6/12</f>
        <v>5.9581030501579778E-2</v>
      </c>
      <c r="E49" s="15">
        <f>F49+I49</f>
        <v>580.98654462700472</v>
      </c>
      <c r="F49" s="15">
        <f>SUM(G49:H49)</f>
        <v>0</v>
      </c>
      <c r="G49" s="15">
        <v>0</v>
      </c>
      <c r="H49" s="15">
        <v>0</v>
      </c>
      <c r="I49" s="15">
        <f>SUM(J49:K49)</f>
        <v>580.98654462700472</v>
      </c>
      <c r="J49" s="15">
        <v>88.6250661295431</v>
      </c>
      <c r="K49" s="15">
        <f>SUM(L49:U49)</f>
        <v>492.36147849746163</v>
      </c>
      <c r="L49" s="15">
        <v>357.91388588832501</v>
      </c>
      <c r="M49" s="15">
        <v>107.374165766497</v>
      </c>
      <c r="N49" s="15">
        <v>0</v>
      </c>
      <c r="O49" s="15">
        <v>0</v>
      </c>
      <c r="P49" s="15">
        <v>0</v>
      </c>
      <c r="Q49" s="15">
        <v>0</v>
      </c>
      <c r="R49" s="15">
        <v>13.6064649746193</v>
      </c>
      <c r="S49" s="15">
        <v>13.4669618680203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E50/812.6/12</f>
        <v>2.5788062056718353E-2</v>
      </c>
      <c r="E50" s="15">
        <f>F50+I50</f>
        <v>251.46455072747199</v>
      </c>
      <c r="F50" s="15">
        <f>SUM(G50:H50)</f>
        <v>0</v>
      </c>
      <c r="G50" s="15">
        <v>0</v>
      </c>
      <c r="H50" s="15">
        <v>0</v>
      </c>
      <c r="I50" s="15">
        <f>SUM(J50:K50)</f>
        <v>251.46455072747199</v>
      </c>
      <c r="J50" s="15">
        <v>38.3589992635127</v>
      </c>
      <c r="K50" s="15">
        <f>SUM(L50:U50)</f>
        <v>213.1055514639593</v>
      </c>
      <c r="L50" s="15">
        <v>154.35036328934001</v>
      </c>
      <c r="M50" s="15">
        <v>46.305108986801997</v>
      </c>
      <c r="N50" s="15">
        <v>0</v>
      </c>
      <c r="O50" s="15">
        <v>0</v>
      </c>
      <c r="P50" s="15">
        <v>0</v>
      </c>
      <c r="Q50" s="15">
        <v>0</v>
      </c>
      <c r="R50" s="15">
        <v>8.4631065989847993</v>
      </c>
      <c r="S50" s="15">
        <v>3.9869725888324998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E51/812.6/12</f>
        <v>0</v>
      </c>
      <c r="E51" s="15">
        <f>F51+I51</f>
        <v>0</v>
      </c>
      <c r="F51" s="15">
        <f>SUM(G51:H51)</f>
        <v>0</v>
      </c>
      <c r="G51" s="15">
        <v>0</v>
      </c>
      <c r="H51" s="15">
        <v>0</v>
      </c>
      <c r="I51" s="15">
        <f>SUM(J51:K51)</f>
        <v>0</v>
      </c>
      <c r="J51" s="15">
        <v>0</v>
      </c>
      <c r="K51" s="15">
        <f>SUM(L51:U51)</f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E52/812.6/12</f>
        <v>0.18551520473142791</v>
      </c>
      <c r="E52" s="15">
        <f>F52+I52</f>
        <v>1808.9958643770999</v>
      </c>
      <c r="F52" s="15">
        <f>SUM(G52:H52)</f>
        <v>0</v>
      </c>
      <c r="G52" s="15">
        <v>0</v>
      </c>
      <c r="H52" s="15">
        <v>0</v>
      </c>
      <c r="I52" s="15">
        <f>SUM(J52:K52)</f>
        <v>1808.9958643770999</v>
      </c>
      <c r="J52" s="15">
        <v>0</v>
      </c>
      <c r="K52" s="15">
        <f>SUM(L52:U52)</f>
        <v>1808.9958643770999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1808.9958643770999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E53/812.6/12</f>
        <v>0.18000845366927717</v>
      </c>
      <c r="E53" s="15">
        <f>F53+I53</f>
        <v>1755.2984334198557</v>
      </c>
      <c r="F53" s="15">
        <f>SUM(G53:H53)</f>
        <v>0</v>
      </c>
      <c r="G53" s="15">
        <v>0</v>
      </c>
      <c r="H53" s="15">
        <v>0</v>
      </c>
      <c r="I53" s="15">
        <f>SUM(J53:K53)</f>
        <v>1755.2984334198557</v>
      </c>
      <c r="J53" s="15">
        <v>267.75738814879202</v>
      </c>
      <c r="K53" s="15">
        <f>SUM(L53:U53)</f>
        <v>1487.5410452710637</v>
      </c>
      <c r="L53" s="15">
        <v>1049.13507801015</v>
      </c>
      <c r="M53" s="15">
        <v>314.74052340304598</v>
      </c>
      <c r="N53" s="15">
        <v>0</v>
      </c>
      <c r="O53" s="15">
        <v>0</v>
      </c>
      <c r="P53" s="15">
        <v>0</v>
      </c>
      <c r="Q53" s="15">
        <v>0</v>
      </c>
      <c r="R53" s="15">
        <v>99.439903553299303</v>
      </c>
      <c r="S53" s="15">
        <v>24.225540304568501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E54/812.6/12</f>
        <v>2.0725920038680159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E55/812.6/12</f>
        <v>0.18167164478349193</v>
      </c>
      <c r="E55" s="15">
        <f>F55+I55</f>
        <v>1771.5165426127865</v>
      </c>
      <c r="F55" s="15">
        <f>SUM(G55:H55)</f>
        <v>0</v>
      </c>
      <c r="G55" s="15">
        <v>0</v>
      </c>
      <c r="H55" s="15">
        <v>0</v>
      </c>
      <c r="I55" s="15">
        <f>SUM(J55:K55)</f>
        <v>1771.5165426127865</v>
      </c>
      <c r="J55" s="15">
        <v>270.23133700873001</v>
      </c>
      <c r="K55" s="15">
        <f>SUM(L55:U55)</f>
        <v>1501.2852056040565</v>
      </c>
      <c r="L55" s="15">
        <v>1058.8285790862899</v>
      </c>
      <c r="M55" s="15">
        <v>317.64857372588801</v>
      </c>
      <c r="N55" s="15">
        <v>0</v>
      </c>
      <c r="O55" s="15">
        <v>0</v>
      </c>
      <c r="P55" s="15">
        <v>0</v>
      </c>
      <c r="Q55" s="15">
        <v>0</v>
      </c>
      <c r="R55" s="15">
        <v>100.35868020304601</v>
      </c>
      <c r="S55" s="15">
        <v>24.449372588832599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E56/812.6/12</f>
        <v>0.13510229358547052</v>
      </c>
      <c r="E56" s="15">
        <f>F56+I56</f>
        <v>1317.40948521064</v>
      </c>
      <c r="F56" s="15">
        <f>SUM(G56:H56)</f>
        <v>0</v>
      </c>
      <c r="G56" s="15">
        <v>0</v>
      </c>
      <c r="H56" s="15">
        <v>0</v>
      </c>
      <c r="I56" s="15">
        <f>SUM(J56:K56)</f>
        <v>1317.40948521064</v>
      </c>
      <c r="J56" s="15">
        <v>200.96076893043701</v>
      </c>
      <c r="K56" s="15">
        <f>SUM(L56:U56)</f>
        <v>1116.4487162802029</v>
      </c>
      <c r="L56" s="15">
        <v>787.410548954315</v>
      </c>
      <c r="M56" s="15">
        <v>236.22316468629401</v>
      </c>
      <c r="N56" s="15">
        <v>0</v>
      </c>
      <c r="O56" s="15">
        <v>0</v>
      </c>
      <c r="P56" s="15">
        <v>0</v>
      </c>
      <c r="Q56" s="15">
        <v>0</v>
      </c>
      <c r="R56" s="15">
        <v>74.632934010152297</v>
      </c>
      <c r="S56" s="15">
        <v>18.182068629441599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E57/812.6/12</f>
        <v>0.15352533361985279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E58/812.6/12</f>
        <v>0.11145939220801317</v>
      </c>
      <c r="E58" s="15">
        <f>F58+I58</f>
        <v>1086.862825298778</v>
      </c>
      <c r="F58" s="15">
        <f>SUM(G58:H58)</f>
        <v>0</v>
      </c>
      <c r="G58" s="15">
        <v>0</v>
      </c>
      <c r="H58" s="15">
        <v>0</v>
      </c>
      <c r="I58" s="15">
        <f>SUM(J58:K58)</f>
        <v>1086.862825298778</v>
      </c>
      <c r="J58" s="15">
        <v>165.79263436760999</v>
      </c>
      <c r="K58" s="15">
        <f>SUM(L58:U58)</f>
        <v>921.07019093116799</v>
      </c>
      <c r="L58" s="15">
        <v>649.61370288730996</v>
      </c>
      <c r="M58" s="15">
        <v>194.884110866193</v>
      </c>
      <c r="N58" s="15">
        <v>0</v>
      </c>
      <c r="O58" s="15">
        <v>0</v>
      </c>
      <c r="P58" s="15">
        <v>0</v>
      </c>
      <c r="Q58" s="15">
        <v>0</v>
      </c>
      <c r="R58" s="15">
        <v>61.572170558375703</v>
      </c>
      <c r="S58" s="15">
        <v>15.000206619289401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E59/812.6/12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E60/812.6/12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E61/812.6/12</f>
        <v>0</v>
      </c>
      <c r="E61" s="15">
        <f>F61+I61</f>
        <v>0</v>
      </c>
      <c r="F61" s="15">
        <f>SUM(G61:H61)</f>
        <v>0</v>
      </c>
      <c r="G61" s="15">
        <v>0</v>
      </c>
      <c r="H61" s="15">
        <v>0</v>
      </c>
      <c r="I61" s="15">
        <f>SUM(J61:K61)</f>
        <v>0</v>
      </c>
      <c r="J61" s="15">
        <v>0</v>
      </c>
      <c r="K61" s="15">
        <f>SUM(L61:U61)</f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E62/812.6/12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E63/812.6/12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E64/812.6/12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E65/812.6/12</f>
        <v>0</v>
      </c>
      <c r="E65" s="15">
        <f>F65+I65</f>
        <v>0</v>
      </c>
      <c r="F65" s="15">
        <f>SUM(G65:H65)</f>
        <v>0</v>
      </c>
      <c r="G65" s="15">
        <v>0</v>
      </c>
      <c r="H65" s="15">
        <v>0</v>
      </c>
      <c r="I65" s="15">
        <f>SUM(J65:K65)</f>
        <v>0</v>
      </c>
      <c r="J65" s="15">
        <v>0</v>
      </c>
      <c r="K65" s="15">
        <f>SUM(L65:U65)</f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E66/812.6/12</f>
        <v>5.5539921458630619E-2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E67/812.6/12</f>
        <v>3.3155973437313253E-2</v>
      </c>
      <c r="E67" s="15">
        <f>F67+I67</f>
        <v>323.31052818192904</v>
      </c>
      <c r="F67" s="15">
        <f>SUM(G67:H67)</f>
        <v>0</v>
      </c>
      <c r="G67" s="15">
        <v>0</v>
      </c>
      <c r="H67" s="15">
        <v>0</v>
      </c>
      <c r="I67" s="15">
        <f>SUM(J67:K67)</f>
        <v>323.31052818192904</v>
      </c>
      <c r="J67" s="15">
        <v>49.318555146396001</v>
      </c>
      <c r="K67" s="15">
        <f>SUM(L67:U67)</f>
        <v>273.99197303553302</v>
      </c>
      <c r="L67" s="15">
        <v>85.750201827411203</v>
      </c>
      <c r="M67" s="15">
        <v>25.7250605482234</v>
      </c>
      <c r="N67" s="15">
        <v>155.6</v>
      </c>
      <c r="O67" s="15">
        <v>0</v>
      </c>
      <c r="P67" s="15">
        <v>0</v>
      </c>
      <c r="Q67" s="15">
        <v>0</v>
      </c>
      <c r="R67" s="15">
        <v>4.7017258883248703</v>
      </c>
      <c r="S67" s="15">
        <v>2.2149847715736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141</v>
      </c>
      <c r="C68" s="14"/>
      <c r="D68" s="15">
        <f>E68/812.6/12</f>
        <v>0.66745542292077953</v>
      </c>
      <c r="E68" s="15">
        <f>F68+I68</f>
        <v>6508.4913199851053</v>
      </c>
      <c r="F68" s="15">
        <f>SUM(G68:H68)</f>
        <v>0</v>
      </c>
      <c r="G68" s="15">
        <v>0</v>
      </c>
      <c r="H68" s="15">
        <v>0</v>
      </c>
      <c r="I68" s="15">
        <f>SUM(J68:K68)</f>
        <v>6508.4913199851053</v>
      </c>
      <c r="J68" s="15">
        <v>992.82070982823598</v>
      </c>
      <c r="K68" s="15">
        <f>SUM(L68:U68)</f>
        <v>5515.6706101568689</v>
      </c>
      <c r="L68" s="15">
        <v>3554.9438801972001</v>
      </c>
      <c r="M68" s="15">
        <v>1066.4831640591599</v>
      </c>
      <c r="N68" s="15">
        <v>517.04549999999995</v>
      </c>
      <c r="O68" s="15">
        <v>0</v>
      </c>
      <c r="P68" s="15">
        <v>0</v>
      </c>
      <c r="Q68" s="15">
        <v>0</v>
      </c>
      <c r="R68" s="15">
        <v>164.797574107614</v>
      </c>
      <c r="S68" s="15">
        <v>212.400491792894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15">
      <c r="A69" s="13" t="s">
        <v>116</v>
      </c>
      <c r="B69" s="14" t="s">
        <v>167</v>
      </c>
      <c r="C69" s="14"/>
      <c r="D69" s="15">
        <f>E69/812.6/12</f>
        <v>0.27606487382903921</v>
      </c>
      <c r="E69" s="15">
        <f>F69+I69</f>
        <v>2691.9637976817271</v>
      </c>
      <c r="F69" s="15">
        <f>SUM(G69:H69)</f>
        <v>0</v>
      </c>
      <c r="G69" s="15">
        <v>0</v>
      </c>
      <c r="H69" s="15">
        <v>0</v>
      </c>
      <c r="I69" s="15">
        <f>SUM(J69:K69)</f>
        <v>2691.9637976817271</v>
      </c>
      <c r="J69" s="15">
        <v>410.63854540907698</v>
      </c>
      <c r="K69" s="15">
        <f>SUM(L69:U69)</f>
        <v>2281.3252522726502</v>
      </c>
      <c r="L69" s="15">
        <v>576.95718405197999</v>
      </c>
      <c r="M69" s="15">
        <v>173.08715521559401</v>
      </c>
      <c r="N69" s="15">
        <v>1470.0627500000001</v>
      </c>
      <c r="O69" s="15">
        <v>0</v>
      </c>
      <c r="P69" s="15">
        <v>0</v>
      </c>
      <c r="Q69" s="15">
        <v>0</v>
      </c>
      <c r="R69" s="15">
        <v>26.746173076142099</v>
      </c>
      <c r="S69" s="15">
        <v>34.471989928934001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 ht="33.75">
      <c r="A70" s="13" t="s">
        <v>117</v>
      </c>
      <c r="B70" s="14" t="s">
        <v>67</v>
      </c>
      <c r="C70" s="14"/>
      <c r="D70" s="15">
        <f>E70/812.6/12</f>
        <v>1.5910149761831056</v>
      </c>
      <c r="E70" s="15">
        <f>F70+I70</f>
        <v>15514.305235756699</v>
      </c>
      <c r="F70" s="15">
        <f>SUM(G70:H70)</f>
        <v>0</v>
      </c>
      <c r="G70" s="15">
        <v>0</v>
      </c>
      <c r="H70" s="15">
        <v>0</v>
      </c>
      <c r="I70" s="15">
        <f>SUM(J70:K70)</f>
        <v>15514.305235756699</v>
      </c>
      <c r="J70" s="15">
        <v>2366.5889342679702</v>
      </c>
      <c r="K70" s="15">
        <f>SUM(L70:U70)</f>
        <v>13147.71630148873</v>
      </c>
      <c r="L70" s="15">
        <v>532.69516683045697</v>
      </c>
      <c r="M70" s="15">
        <v>159.80855004913701</v>
      </c>
      <c r="N70" s="15">
        <v>12370.2</v>
      </c>
      <c r="O70" s="15">
        <v>0</v>
      </c>
      <c r="P70" s="15">
        <v>0</v>
      </c>
      <c r="Q70" s="15">
        <v>0</v>
      </c>
      <c r="R70" s="15">
        <v>79.444181116751295</v>
      </c>
      <c r="S70" s="15">
        <v>5.5684034923857899</v>
      </c>
      <c r="T70" s="15">
        <v>0</v>
      </c>
      <c r="U70" s="15">
        <v>0</v>
      </c>
      <c r="V70" s="12"/>
      <c r="W70" s="12"/>
      <c r="X70" s="12"/>
      <c r="Y70" s="12"/>
      <c r="Z70" s="12"/>
    </row>
    <row r="71" spans="1:26" ht="22.5">
      <c r="A71" s="13" t="s">
        <v>118</v>
      </c>
      <c r="B71" s="14" t="s">
        <v>68</v>
      </c>
      <c r="C71" s="14"/>
      <c r="D71" s="15">
        <f>E71/812.6/12</f>
        <v>0.93180526659811891</v>
      </c>
      <c r="E71" s="15">
        <f>F71+I71</f>
        <v>9086.2195156515772</v>
      </c>
      <c r="F71" s="15">
        <f>SUM(G71:H71)</f>
        <v>0</v>
      </c>
      <c r="G71" s="15">
        <v>0</v>
      </c>
      <c r="H71" s="15">
        <v>0</v>
      </c>
      <c r="I71" s="15">
        <f>SUM(J71:K71)</f>
        <v>9086.2195156515772</v>
      </c>
      <c r="J71" s="15">
        <v>1386.03348543838</v>
      </c>
      <c r="K71" s="15">
        <f>SUM(L71:U71)</f>
        <v>7700.1860302131981</v>
      </c>
      <c r="L71" s="15">
        <v>218.72515248731</v>
      </c>
      <c r="M71" s="15">
        <v>65.617545746192903</v>
      </c>
      <c r="N71" s="15">
        <v>7375.5379999999996</v>
      </c>
      <c r="O71" s="15">
        <v>0</v>
      </c>
      <c r="P71" s="15">
        <v>0</v>
      </c>
      <c r="Q71" s="15">
        <v>0</v>
      </c>
      <c r="R71" s="15">
        <v>34.7667329949238</v>
      </c>
      <c r="S71" s="15">
        <v>5.5385989847715598</v>
      </c>
      <c r="T71" s="15">
        <v>0</v>
      </c>
      <c r="U71" s="15">
        <v>0</v>
      </c>
      <c r="V71" s="12"/>
      <c r="W71" s="12"/>
      <c r="X71" s="12"/>
      <c r="Y71" s="12"/>
      <c r="Z71" s="12"/>
    </row>
    <row r="72" spans="1:26" ht="22.5">
      <c r="A72" s="13" t="s">
        <v>140</v>
      </c>
      <c r="B72" s="14" t="s">
        <v>158</v>
      </c>
      <c r="C72" s="14"/>
      <c r="D72" s="15">
        <f>E72/812.6/12</f>
        <v>0.96801631769944796</v>
      </c>
      <c r="E72" s="15">
        <f>F72+I72</f>
        <v>9439.3207171508566</v>
      </c>
      <c r="F72" s="15">
        <f>SUM(G72:H72)</f>
        <v>0</v>
      </c>
      <c r="G72" s="15">
        <v>0</v>
      </c>
      <c r="H72" s="15">
        <v>0</v>
      </c>
      <c r="I72" s="15">
        <f>SUM(J72:K72)</f>
        <v>9439.3207171508566</v>
      </c>
      <c r="J72" s="15">
        <v>1439.89638058233</v>
      </c>
      <c r="K72" s="15">
        <f>SUM(L72:U72)</f>
        <v>7999.4243365685261</v>
      </c>
      <c r="L72" s="15">
        <v>1480.5373011167501</v>
      </c>
      <c r="M72" s="15">
        <v>444.16119033502503</v>
      </c>
      <c r="N72" s="15">
        <v>6000</v>
      </c>
      <c r="O72" s="15">
        <v>0</v>
      </c>
      <c r="P72" s="15">
        <v>0</v>
      </c>
      <c r="Q72" s="15">
        <v>0</v>
      </c>
      <c r="R72" s="15">
        <v>42.182633908629398</v>
      </c>
      <c r="S72" s="15">
        <v>32.543211208121797</v>
      </c>
      <c r="T72" s="15">
        <v>0</v>
      </c>
      <c r="U72" s="15">
        <v>0</v>
      </c>
      <c r="V72" s="12"/>
      <c r="W72" s="12"/>
      <c r="X72" s="12"/>
      <c r="Y72" s="12"/>
      <c r="Z72" s="12"/>
    </row>
    <row r="73" spans="1:26">
      <c r="A73" s="9"/>
      <c r="B73" s="10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6">
      <c r="A74" s="68" t="s">
        <v>69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6">
      <c r="A75" s="68" t="s">
        <v>70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1:26">
      <c r="A76" s="68" t="s">
        <v>71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1:26">
      <c r="A77" s="68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</row>
    <row r="78" spans="1:26">
      <c r="E78" s="34"/>
    </row>
  </sheetData>
  <mergeCells count="22">
    <mergeCell ref="A14:U14"/>
    <mergeCell ref="I20:I21"/>
    <mergeCell ref="J20:J21"/>
    <mergeCell ref="F20:H20"/>
    <mergeCell ref="A20:A21"/>
    <mergeCell ref="L20:U20"/>
    <mergeCell ref="A75:R75"/>
    <mergeCell ref="B20:B21"/>
    <mergeCell ref="C20:C21"/>
    <mergeCell ref="D20:D21"/>
    <mergeCell ref="E20:E21"/>
    <mergeCell ref="A74:R74"/>
    <mergeCell ref="A76:R76"/>
    <mergeCell ref="A77:R77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2:Z76"/>
  <sheetViews>
    <sheetView topLeftCell="A10" zoomScaleNormal="100" workbookViewId="0">
      <selection activeCell="B68" sqref="B68:B71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171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170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SUM(D24:D71)+D23</f>
        <v>11.354064259869423</v>
      </c>
      <c r="E22" s="11">
        <f>SUM(E24:E71)+E23</f>
        <v>172736.19202394944</v>
      </c>
      <c r="F22" s="11">
        <f>SUM(F24:F71)+F23</f>
        <v>0</v>
      </c>
      <c r="G22" s="11">
        <f>SUM(G24:G71)+G23</f>
        <v>0</v>
      </c>
      <c r="H22" s="11">
        <f>SUM(H24:H71)+H23</f>
        <v>0</v>
      </c>
      <c r="I22" s="11">
        <f>SUM(I24:I71)+I23</f>
        <v>172736.19202394944</v>
      </c>
      <c r="J22" s="11">
        <f>SUM(J24:J71)+J23</f>
        <v>25864.262243854675</v>
      </c>
      <c r="K22" s="11">
        <f>SUM(K24:K71)+K23</f>
        <v>146871.92978009477</v>
      </c>
      <c r="L22" s="11">
        <f>SUM(L24:L71)+L23</f>
        <v>84294.291559650796</v>
      </c>
      <c r="M22" s="11">
        <f>SUM(M24:M71)+M23</f>
        <v>25288.287467895214</v>
      </c>
      <c r="N22" s="11">
        <f>SUM(N24:N71)+N23</f>
        <v>26915.679</v>
      </c>
      <c r="O22" s="11">
        <f>SUM(O24:O71)+O23</f>
        <v>0</v>
      </c>
      <c r="P22" s="11">
        <f>SUM(P24:P71)+P23</f>
        <v>0</v>
      </c>
      <c r="Q22" s="11">
        <f>SUM(Q24:Q71)+Q23</f>
        <v>0</v>
      </c>
      <c r="R22" s="11">
        <f>SUM(R24:R71)+R23</f>
        <v>5336.1641950862886</v>
      </c>
      <c r="S22" s="11">
        <f>SUM(S24:S71)+S23</f>
        <v>1876.0815965604047</v>
      </c>
      <c r="T22" s="11">
        <f>SUM(T24:T71)+T23</f>
        <v>3161.4259609020601</v>
      </c>
      <c r="U22" s="11">
        <f>SUM(U24:U71)+U23</f>
        <v>0</v>
      </c>
    </row>
    <row r="23" spans="1:26" ht="15">
      <c r="A23" s="13">
        <v>1</v>
      </c>
      <c r="B23" s="14" t="s">
        <v>17</v>
      </c>
      <c r="C23" s="14"/>
      <c r="D23" s="15">
        <f>E23/1267.8/12</f>
        <v>2.5342945672444444</v>
      </c>
      <c r="E23" s="15">
        <f>F23+I23</f>
        <v>38555.743828230079</v>
      </c>
      <c r="F23" s="15">
        <f>SUM(G23:H23)</f>
        <v>0</v>
      </c>
      <c r="G23" s="15">
        <v>0</v>
      </c>
      <c r="H23" s="15">
        <v>0</v>
      </c>
      <c r="I23" s="15">
        <f>SUM(J23:K23)</f>
        <v>38555.743828230079</v>
      </c>
      <c r="J23" s="15">
        <v>5826.5868761740803</v>
      </c>
      <c r="K23" s="15">
        <f>SUM(L23:U23)</f>
        <v>32729.156952055997</v>
      </c>
      <c r="L23" s="15">
        <v>24119.62926912</v>
      </c>
      <c r="M23" s="15">
        <v>7235.8887807359997</v>
      </c>
      <c r="N23" s="15">
        <v>0</v>
      </c>
      <c r="O23" s="15">
        <v>0</v>
      </c>
      <c r="P23" s="15">
        <v>0</v>
      </c>
      <c r="Q23" s="15">
        <v>0</v>
      </c>
      <c r="R23" s="15">
        <v>1014.40904</v>
      </c>
      <c r="S23" s="15">
        <v>20.15802</v>
      </c>
      <c r="T23" s="15">
        <v>339.07184219999999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E24/1267.8/12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E25/1267.8/12</f>
        <v>1.1950780880265027E-2</v>
      </c>
      <c r="E25" s="15">
        <f>F25+I25</f>
        <v>181.81440000000001</v>
      </c>
      <c r="F25" s="15">
        <f>SUM(G25:H25)</f>
        <v>0</v>
      </c>
      <c r="G25" s="15">
        <v>0</v>
      </c>
      <c r="H25" s="15">
        <v>0</v>
      </c>
      <c r="I25" s="15">
        <f>SUM(J25:K25)</f>
        <v>181.81440000000001</v>
      </c>
      <c r="J25" s="15">
        <v>27.734400000000001</v>
      </c>
      <c r="K25" s="15">
        <f>SUM(L25:U25)</f>
        <v>154.08000000000001</v>
      </c>
      <c r="L25" s="15">
        <v>0</v>
      </c>
      <c r="M25" s="15">
        <v>0</v>
      </c>
      <c r="N25" s="15">
        <v>154.08000000000001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E26/1267.8/12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E27/1267.8/12</f>
        <v>0</v>
      </c>
      <c r="E27" s="15">
        <f>F27+I27</f>
        <v>0</v>
      </c>
      <c r="F27" s="15">
        <f>SUM(G27:H27)</f>
        <v>0</v>
      </c>
      <c r="G27" s="15">
        <v>0</v>
      </c>
      <c r="H27" s="15">
        <v>0</v>
      </c>
      <c r="I27" s="15">
        <f>SUM(J27:K27)</f>
        <v>0</v>
      </c>
      <c r="J27" s="15">
        <v>0</v>
      </c>
      <c r="K27" s="15">
        <f>SUM(L27:U27)</f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E28/1267.8/12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E29/1267.8/12</f>
        <v>0.94898396331916712</v>
      </c>
      <c r="E29" s="15">
        <f>F29+I29</f>
        <v>14437.46242435248</v>
      </c>
      <c r="F29" s="15">
        <f>SUM(G29:H29)</f>
        <v>0</v>
      </c>
      <c r="G29" s="15">
        <v>0</v>
      </c>
      <c r="H29" s="15">
        <v>0</v>
      </c>
      <c r="I29" s="15">
        <f>SUM(J29:K29)</f>
        <v>14437.46242435248</v>
      </c>
      <c r="J29" s="15">
        <v>2202.3247765961401</v>
      </c>
      <c r="K29" s="15">
        <f>SUM(L29:U29)</f>
        <v>12235.137647756339</v>
      </c>
      <c r="L29" s="15">
        <v>8828.5425185786808</v>
      </c>
      <c r="M29" s="15">
        <v>2648.5627555736</v>
      </c>
      <c r="N29" s="15">
        <v>0</v>
      </c>
      <c r="O29" s="15">
        <v>0</v>
      </c>
      <c r="P29" s="15">
        <v>0</v>
      </c>
      <c r="Q29" s="15">
        <v>0</v>
      </c>
      <c r="R29" s="15">
        <v>596.98160406091301</v>
      </c>
      <c r="S29" s="15">
        <v>161.050769543147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E30/1267.8/12</f>
        <v>0.38526026301921162</v>
      </c>
      <c r="E30" s="15">
        <f>F30+I30</f>
        <v>5861.195537469077</v>
      </c>
      <c r="F30" s="15">
        <f>SUM(G30:H30)</f>
        <v>0</v>
      </c>
      <c r="G30" s="15">
        <v>0</v>
      </c>
      <c r="H30" s="15">
        <v>0</v>
      </c>
      <c r="I30" s="15">
        <f>SUM(J30:K30)</f>
        <v>5861.195537469077</v>
      </c>
      <c r="J30" s="15">
        <v>894.08067520714701</v>
      </c>
      <c r="K30" s="15">
        <f>SUM(L30:U30)</f>
        <v>4967.1148622619303</v>
      </c>
      <c r="L30" s="15">
        <v>3346.49483305584</v>
      </c>
      <c r="M30" s="15">
        <v>1003.94844991675</v>
      </c>
      <c r="N30" s="15">
        <v>0</v>
      </c>
      <c r="O30" s="15">
        <v>0</v>
      </c>
      <c r="P30" s="15">
        <v>0</v>
      </c>
      <c r="Q30" s="15">
        <v>0</v>
      </c>
      <c r="R30" s="15">
        <v>531.93101482233499</v>
      </c>
      <c r="S30" s="15">
        <v>84.740564467005001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E31/1267.8/12</f>
        <v>0</v>
      </c>
      <c r="E31" s="15">
        <f>F31+I31</f>
        <v>0</v>
      </c>
      <c r="F31" s="15">
        <f>SUM(G31:H31)</f>
        <v>0</v>
      </c>
      <c r="G31" s="15">
        <v>0</v>
      </c>
      <c r="H31" s="15">
        <v>0</v>
      </c>
      <c r="I31" s="15">
        <f>SUM(J31:K31)</f>
        <v>0</v>
      </c>
      <c r="J31" s="15">
        <v>0</v>
      </c>
      <c r="K31" s="15">
        <f>SUM(L31:U31)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E32/1267.8/12</f>
        <v>9.8947532433460716E-2</v>
      </c>
      <c r="E32" s="15">
        <f>F32+I32</f>
        <v>1505.3481794296979</v>
      </c>
      <c r="F32" s="15">
        <f>SUM(G32:H32)</f>
        <v>0</v>
      </c>
      <c r="G32" s="15">
        <v>0</v>
      </c>
      <c r="H32" s="15">
        <v>0</v>
      </c>
      <c r="I32" s="15">
        <f>SUM(J32:K32)</f>
        <v>1505.3481794296979</v>
      </c>
      <c r="J32" s="15">
        <v>229.62938330283501</v>
      </c>
      <c r="K32" s="15">
        <f>SUM(L32:U32)</f>
        <v>1275.7187961268628</v>
      </c>
      <c r="L32" s="15">
        <v>874.02570933928905</v>
      </c>
      <c r="M32" s="15">
        <v>262.20771280178701</v>
      </c>
      <c r="N32" s="15">
        <v>0</v>
      </c>
      <c r="O32" s="15">
        <v>0</v>
      </c>
      <c r="P32" s="15">
        <v>0</v>
      </c>
      <c r="Q32" s="15">
        <v>0</v>
      </c>
      <c r="R32" s="15">
        <v>130.34895204060899</v>
      </c>
      <c r="S32" s="15">
        <v>9.1364219451776698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E33/1267.8/12</f>
        <v>4.9473766216730393E-2</v>
      </c>
      <c r="E33" s="15">
        <f>F33+I33</f>
        <v>752.67408971484952</v>
      </c>
      <c r="F33" s="15">
        <f>SUM(G33:H33)</f>
        <v>0</v>
      </c>
      <c r="G33" s="15">
        <v>0</v>
      </c>
      <c r="H33" s="15">
        <v>0</v>
      </c>
      <c r="I33" s="15">
        <f>SUM(J33:K33)</f>
        <v>752.67408971484952</v>
      </c>
      <c r="J33" s="15">
        <v>114.814691651418</v>
      </c>
      <c r="K33" s="15">
        <f>SUM(L33:U33)</f>
        <v>637.85939806343151</v>
      </c>
      <c r="L33" s="15">
        <v>437.01285466964498</v>
      </c>
      <c r="M33" s="15">
        <v>131.10385640089299</v>
      </c>
      <c r="N33" s="15">
        <v>0</v>
      </c>
      <c r="O33" s="15">
        <v>0</v>
      </c>
      <c r="P33" s="15">
        <v>0</v>
      </c>
      <c r="Q33" s="15">
        <v>0</v>
      </c>
      <c r="R33" s="15">
        <v>65.174476020304596</v>
      </c>
      <c r="S33" s="15">
        <v>4.5682109725888296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E34/1267.8/12</f>
        <v>4.9473766216730393E-2</v>
      </c>
      <c r="E34" s="15">
        <f>F34+I34</f>
        <v>752.67408971484952</v>
      </c>
      <c r="F34" s="15">
        <f>SUM(G34:H34)</f>
        <v>0</v>
      </c>
      <c r="G34" s="15">
        <v>0</v>
      </c>
      <c r="H34" s="15">
        <v>0</v>
      </c>
      <c r="I34" s="15">
        <f>SUM(J34:K34)</f>
        <v>752.67408971484952</v>
      </c>
      <c r="J34" s="15">
        <v>114.814691651418</v>
      </c>
      <c r="K34" s="15">
        <f>SUM(L34:U34)</f>
        <v>637.85939806343151</v>
      </c>
      <c r="L34" s="15">
        <v>437.01285466964498</v>
      </c>
      <c r="M34" s="15">
        <v>131.10385640089299</v>
      </c>
      <c r="N34" s="15">
        <v>0</v>
      </c>
      <c r="O34" s="15">
        <v>0</v>
      </c>
      <c r="P34" s="15">
        <v>0</v>
      </c>
      <c r="Q34" s="15">
        <v>0</v>
      </c>
      <c r="R34" s="15">
        <v>65.174476020304596</v>
      </c>
      <c r="S34" s="15">
        <v>4.5682109725888296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E35/1267.8/12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E36/1267.8/12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E37/1267.8/12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E38/1267.8/12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E39/1267.8/12</f>
        <v>0.3580184082582803</v>
      </c>
      <c r="E39" s="15">
        <f>F39+I39</f>
        <v>5446.7488558781733</v>
      </c>
      <c r="F39" s="15">
        <f>SUM(G39:H39)</f>
        <v>0</v>
      </c>
      <c r="G39" s="15">
        <v>0</v>
      </c>
      <c r="H39" s="15">
        <v>0</v>
      </c>
      <c r="I39" s="15">
        <f>SUM(J39:K39)</f>
        <v>5446.7488558781733</v>
      </c>
      <c r="J39" s="15">
        <v>830.85999496446698</v>
      </c>
      <c r="K39" s="15">
        <f>SUM(L39:U39)</f>
        <v>4615.8888609137066</v>
      </c>
      <c r="L39" s="15">
        <v>3355.4426802030498</v>
      </c>
      <c r="M39" s="15">
        <v>1006.63280406091</v>
      </c>
      <c r="N39" s="15">
        <v>0</v>
      </c>
      <c r="O39" s="15">
        <v>0</v>
      </c>
      <c r="P39" s="15">
        <v>0</v>
      </c>
      <c r="Q39" s="15">
        <v>0</v>
      </c>
      <c r="R39" s="15">
        <v>127.56060913705601</v>
      </c>
      <c r="S39" s="15">
        <v>126.25276751269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E40/1267.8/12</f>
        <v>0.51713770081751609</v>
      </c>
      <c r="E40" s="15">
        <f>F40+I40</f>
        <v>7867.526125157362</v>
      </c>
      <c r="F40" s="15">
        <f>SUM(G40:H40)</f>
        <v>0</v>
      </c>
      <c r="G40" s="15">
        <v>0</v>
      </c>
      <c r="H40" s="15">
        <v>0</v>
      </c>
      <c r="I40" s="15">
        <f>SUM(J40:K40)</f>
        <v>7867.526125157362</v>
      </c>
      <c r="J40" s="15">
        <v>1200.13110383756</v>
      </c>
      <c r="K40" s="15">
        <f>SUM(L40:U40)</f>
        <v>6667.3950213198023</v>
      </c>
      <c r="L40" s="15">
        <v>4846.75053807107</v>
      </c>
      <c r="M40" s="15">
        <v>1454.02516142132</v>
      </c>
      <c r="N40" s="15">
        <v>0</v>
      </c>
      <c r="O40" s="15">
        <v>0</v>
      </c>
      <c r="P40" s="15">
        <v>0</v>
      </c>
      <c r="Q40" s="15">
        <v>0</v>
      </c>
      <c r="R40" s="15">
        <v>184.25421319796999</v>
      </c>
      <c r="S40" s="15">
        <v>182.36510862944201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E41/1267.8/12</f>
        <v>0.71603681651656037</v>
      </c>
      <c r="E41" s="15">
        <f>F41+I41</f>
        <v>10893.497711756341</v>
      </c>
      <c r="F41" s="15">
        <f>SUM(G41:H41)</f>
        <v>0</v>
      </c>
      <c r="G41" s="15">
        <v>0</v>
      </c>
      <c r="H41" s="15">
        <v>0</v>
      </c>
      <c r="I41" s="15">
        <f>SUM(J41:K41)</f>
        <v>10893.497711756341</v>
      </c>
      <c r="J41" s="15">
        <v>1661.7199899289301</v>
      </c>
      <c r="K41" s="15">
        <f>SUM(L41:U41)</f>
        <v>9231.7777218274114</v>
      </c>
      <c r="L41" s="15">
        <v>6710.8853604060896</v>
      </c>
      <c r="M41" s="15">
        <v>2013.2656081218299</v>
      </c>
      <c r="N41" s="15">
        <v>0</v>
      </c>
      <c r="O41" s="15">
        <v>0</v>
      </c>
      <c r="P41" s="15">
        <v>0</v>
      </c>
      <c r="Q41" s="15">
        <v>0</v>
      </c>
      <c r="R41" s="15">
        <v>255.12121827411099</v>
      </c>
      <c r="S41" s="15">
        <v>252.50553502538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E42/1267.8/12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E43/1267.8/12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E44/1267.8/12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E45/1267.8/12</f>
        <v>1.5911929255923562E-2</v>
      </c>
      <c r="E45" s="15">
        <f>F45+I45</f>
        <v>242.07772692791869</v>
      </c>
      <c r="F45" s="15">
        <f>SUM(G45:H45)</f>
        <v>0</v>
      </c>
      <c r="G45" s="15">
        <v>0</v>
      </c>
      <c r="H45" s="15">
        <v>0</v>
      </c>
      <c r="I45" s="15">
        <f>SUM(J45:K45)</f>
        <v>242.07772692791869</v>
      </c>
      <c r="J45" s="15">
        <v>36.927110887309603</v>
      </c>
      <c r="K45" s="15">
        <f>SUM(L45:U45)</f>
        <v>205.15061604060909</v>
      </c>
      <c r="L45" s="15">
        <v>149.13078578680199</v>
      </c>
      <c r="M45" s="15">
        <v>44.739235736040598</v>
      </c>
      <c r="N45" s="15">
        <v>0</v>
      </c>
      <c r="O45" s="15">
        <v>0</v>
      </c>
      <c r="P45" s="15">
        <v>0</v>
      </c>
      <c r="Q45" s="15">
        <v>0</v>
      </c>
      <c r="R45" s="15">
        <v>5.6693604060913803</v>
      </c>
      <c r="S45" s="15">
        <v>5.6112341116751301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E46/1267.8/12</f>
        <v>2.3867893883885351E-2</v>
      </c>
      <c r="E46" s="15">
        <f>F46+I46</f>
        <v>363.11659039187816</v>
      </c>
      <c r="F46" s="15">
        <f>SUM(G46:H46)</f>
        <v>0</v>
      </c>
      <c r="G46" s="15">
        <v>0</v>
      </c>
      <c r="H46" s="15">
        <v>0</v>
      </c>
      <c r="I46" s="15">
        <f>SUM(J46:K46)</f>
        <v>363.11659039187816</v>
      </c>
      <c r="J46" s="15">
        <v>55.3906663309645</v>
      </c>
      <c r="K46" s="15">
        <f>SUM(L46:U46)</f>
        <v>307.72592406091366</v>
      </c>
      <c r="L46" s="15">
        <v>223.69617868020299</v>
      </c>
      <c r="M46" s="15">
        <v>67.108853604060897</v>
      </c>
      <c r="N46" s="15">
        <v>0</v>
      </c>
      <c r="O46" s="15">
        <v>0</v>
      </c>
      <c r="P46" s="15">
        <v>0</v>
      </c>
      <c r="Q46" s="15">
        <v>0</v>
      </c>
      <c r="R46" s="15">
        <v>8.5040406091370606</v>
      </c>
      <c r="S46" s="15">
        <v>8.4168511675126894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E47/1267.8/12</f>
        <v>3.7127834930488282E-2</v>
      </c>
      <c r="E47" s="15">
        <f>F47+I47</f>
        <v>564.84802949847654</v>
      </c>
      <c r="F47" s="15">
        <f>SUM(G47:H47)</f>
        <v>0</v>
      </c>
      <c r="G47" s="15">
        <v>0</v>
      </c>
      <c r="H47" s="15">
        <v>0</v>
      </c>
      <c r="I47" s="15">
        <f>SUM(J47:K47)</f>
        <v>564.84802949847654</v>
      </c>
      <c r="J47" s="15">
        <v>86.163258737055699</v>
      </c>
      <c r="K47" s="15">
        <f>SUM(L47:U47)</f>
        <v>478.68477076142079</v>
      </c>
      <c r="L47" s="15">
        <v>347.971833502538</v>
      </c>
      <c r="M47" s="15">
        <v>104.391550050761</v>
      </c>
      <c r="N47" s="15">
        <v>0</v>
      </c>
      <c r="O47" s="15">
        <v>0</v>
      </c>
      <c r="P47" s="15">
        <v>0</v>
      </c>
      <c r="Q47" s="15">
        <v>0</v>
      </c>
      <c r="R47" s="15">
        <v>13.2285076142132</v>
      </c>
      <c r="S47" s="15">
        <v>13.0928795939086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E48/1267.8/12</f>
        <v>0.5499162750847183</v>
      </c>
      <c r="E48" s="15">
        <f>F48+I48</f>
        <v>8366.2062426288703</v>
      </c>
      <c r="F48" s="15">
        <f>SUM(G48:H48)</f>
        <v>0</v>
      </c>
      <c r="G48" s="15">
        <v>0</v>
      </c>
      <c r="H48" s="15">
        <v>0</v>
      </c>
      <c r="I48" s="15">
        <f>SUM(J48:K48)</f>
        <v>8366.2062426288703</v>
      </c>
      <c r="J48" s="15">
        <v>1276.20095226542</v>
      </c>
      <c r="K48" s="15">
        <f>SUM(L48:U48)</f>
        <v>7090.0052903634496</v>
      </c>
      <c r="L48" s="15">
        <v>5153.9599567918804</v>
      </c>
      <c r="M48" s="15">
        <v>1546.1879870375601</v>
      </c>
      <c r="N48" s="15">
        <v>0</v>
      </c>
      <c r="O48" s="15">
        <v>0</v>
      </c>
      <c r="P48" s="15">
        <v>0</v>
      </c>
      <c r="Q48" s="15">
        <v>0</v>
      </c>
      <c r="R48" s="15">
        <v>195.933095634517</v>
      </c>
      <c r="S48" s="15">
        <v>193.92425089949199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E49/1267.8/12</f>
        <v>0</v>
      </c>
      <c r="E49" s="15">
        <f>F49+I49</f>
        <v>0</v>
      </c>
      <c r="F49" s="15">
        <f>SUM(G49:H49)</f>
        <v>0</v>
      </c>
      <c r="G49" s="15">
        <v>0</v>
      </c>
      <c r="H49" s="15">
        <v>0</v>
      </c>
      <c r="I49" s="15">
        <f>SUM(J49:K49)</f>
        <v>0</v>
      </c>
      <c r="J49" s="15">
        <v>0</v>
      </c>
      <c r="K49" s="15">
        <f>SUM(L49:U49)</f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E50/1267.8/12</f>
        <v>0</v>
      </c>
      <c r="E50" s="15">
        <f>F50+I50</f>
        <v>0</v>
      </c>
      <c r="F50" s="15">
        <f>SUM(G50:H50)</f>
        <v>0</v>
      </c>
      <c r="G50" s="15">
        <v>0</v>
      </c>
      <c r="H50" s="15">
        <v>0</v>
      </c>
      <c r="I50" s="15">
        <f>SUM(J50:K50)</f>
        <v>0</v>
      </c>
      <c r="J50" s="15">
        <v>0</v>
      </c>
      <c r="K50" s="15">
        <f>SUM(L50:U50)</f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E51/1267.8/12</f>
        <v>0</v>
      </c>
      <c r="E51" s="15">
        <f>F51+I51</f>
        <v>0</v>
      </c>
      <c r="F51" s="15">
        <f>SUM(G51:H51)</f>
        <v>0</v>
      </c>
      <c r="G51" s="15">
        <v>0</v>
      </c>
      <c r="H51" s="15">
        <v>0</v>
      </c>
      <c r="I51" s="15">
        <f>SUM(J51:K51)</f>
        <v>0</v>
      </c>
      <c r="J51" s="15">
        <v>0</v>
      </c>
      <c r="K51" s="15">
        <f>SUM(L51:U51)</f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E52/1267.8/12</f>
        <v>0.18551520473142846</v>
      </c>
      <c r="E52" s="15">
        <f>F52+I52</f>
        <v>2822.3541187020601</v>
      </c>
      <c r="F52" s="15">
        <f>SUM(G52:H52)</f>
        <v>0</v>
      </c>
      <c r="G52" s="15">
        <v>0</v>
      </c>
      <c r="H52" s="15">
        <v>0</v>
      </c>
      <c r="I52" s="15">
        <f>SUM(J52:K52)</f>
        <v>2822.3541187020601</v>
      </c>
      <c r="J52" s="15">
        <v>0</v>
      </c>
      <c r="K52" s="15">
        <f>SUM(L52:U52)</f>
        <v>2822.3541187020601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2822.3541187020601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E53/1267.8/12</f>
        <v>0.13845231372612837</v>
      </c>
      <c r="E53" s="15">
        <f>F53+I53</f>
        <v>2106.3581201038264</v>
      </c>
      <c r="F53" s="15">
        <f>SUM(G53:H53)</f>
        <v>0</v>
      </c>
      <c r="G53" s="15">
        <v>0</v>
      </c>
      <c r="H53" s="15">
        <v>0</v>
      </c>
      <c r="I53" s="15">
        <f>SUM(J53:K53)</f>
        <v>2106.3581201038264</v>
      </c>
      <c r="J53" s="15">
        <v>321.30886577855</v>
      </c>
      <c r="K53" s="15">
        <f>SUM(L53:U53)</f>
        <v>1785.0492543252763</v>
      </c>
      <c r="L53" s="15">
        <v>1258.9620936121801</v>
      </c>
      <c r="M53" s="15">
        <v>377.68862808365498</v>
      </c>
      <c r="N53" s="15">
        <v>0</v>
      </c>
      <c r="O53" s="15">
        <v>0</v>
      </c>
      <c r="P53" s="15">
        <v>0</v>
      </c>
      <c r="Q53" s="15">
        <v>0</v>
      </c>
      <c r="R53" s="15">
        <v>119.32788426395901</v>
      </c>
      <c r="S53" s="15">
        <v>29.070648365482199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E54/1267.8/12</f>
        <v>1.3284337137901483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E55/1267.8/12</f>
        <v>0.19407159193230547</v>
      </c>
      <c r="E55" s="15">
        <f>F55+I55</f>
        <v>2952.5275710213223</v>
      </c>
      <c r="F55" s="15">
        <f>SUM(G55:H55)</f>
        <v>0</v>
      </c>
      <c r="G55" s="15">
        <v>0</v>
      </c>
      <c r="H55" s="15">
        <v>0</v>
      </c>
      <c r="I55" s="15">
        <f>SUM(J55:K55)</f>
        <v>2952.5275710213223</v>
      </c>
      <c r="J55" s="15">
        <v>450.38556168121897</v>
      </c>
      <c r="K55" s="15">
        <f>SUM(L55:U55)</f>
        <v>2502.1420093401034</v>
      </c>
      <c r="L55" s="15">
        <v>1764.7142984771599</v>
      </c>
      <c r="M55" s="15">
        <v>529.41428954314699</v>
      </c>
      <c r="N55" s="15">
        <v>0</v>
      </c>
      <c r="O55" s="15">
        <v>0</v>
      </c>
      <c r="P55" s="15">
        <v>0</v>
      </c>
      <c r="Q55" s="15">
        <v>0</v>
      </c>
      <c r="R55" s="15">
        <v>167.264467005076</v>
      </c>
      <c r="S55" s="15">
        <v>40.748954314720898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E56/1267.8/12</f>
        <v>0.13335506436506667</v>
      </c>
      <c r="E56" s="15">
        <f>F56+I56</f>
        <v>2028.8106072243781</v>
      </c>
      <c r="F56" s="15">
        <f>SUM(G56:H56)</f>
        <v>0</v>
      </c>
      <c r="G56" s="15">
        <v>0</v>
      </c>
      <c r="H56" s="15">
        <v>0</v>
      </c>
      <c r="I56" s="15">
        <f>SUM(J56:K56)</f>
        <v>2028.8106072243781</v>
      </c>
      <c r="J56" s="15">
        <v>309.47958415287098</v>
      </c>
      <c r="K56" s="15">
        <f>SUM(L56:U56)</f>
        <v>1719.3310230715072</v>
      </c>
      <c r="L56" s="15">
        <v>1212.6122453896401</v>
      </c>
      <c r="M56" s="15">
        <v>363.783673616893</v>
      </c>
      <c r="N56" s="15">
        <v>0</v>
      </c>
      <c r="O56" s="15">
        <v>0</v>
      </c>
      <c r="P56" s="15">
        <v>0</v>
      </c>
      <c r="Q56" s="15">
        <v>0</v>
      </c>
      <c r="R56" s="15">
        <v>114.93471837563401</v>
      </c>
      <c r="S56" s="15">
        <v>28.000385689340099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E57/1267.8/12</f>
        <v>9.8402497317788606E-2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E58/1267.8/12</f>
        <v>7.1440213052714543E-2</v>
      </c>
      <c r="E58" s="15">
        <f>F58+I58</f>
        <v>1086.862825298778</v>
      </c>
      <c r="F58" s="15">
        <f>SUM(G58:H58)</f>
        <v>0</v>
      </c>
      <c r="G58" s="15">
        <v>0</v>
      </c>
      <c r="H58" s="15">
        <v>0</v>
      </c>
      <c r="I58" s="15">
        <f>SUM(J58:K58)</f>
        <v>1086.862825298778</v>
      </c>
      <c r="J58" s="15">
        <v>165.79263436760999</v>
      </c>
      <c r="K58" s="15">
        <f>SUM(L58:U58)</f>
        <v>921.07019093116799</v>
      </c>
      <c r="L58" s="15">
        <v>649.61370288730996</v>
      </c>
      <c r="M58" s="15">
        <v>194.884110866193</v>
      </c>
      <c r="N58" s="15">
        <v>0</v>
      </c>
      <c r="O58" s="15">
        <v>0</v>
      </c>
      <c r="P58" s="15">
        <v>0</v>
      </c>
      <c r="Q58" s="15">
        <v>0</v>
      </c>
      <c r="R58" s="15">
        <v>61.572170558375703</v>
      </c>
      <c r="S58" s="15">
        <v>15.000206619289401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E59/1267.8/12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E60/1267.8/12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E61/1267.8/12</f>
        <v>0</v>
      </c>
      <c r="E61" s="15">
        <f>F61+I61</f>
        <v>0</v>
      </c>
      <c r="F61" s="15">
        <f>SUM(G61:H61)</f>
        <v>0</v>
      </c>
      <c r="G61" s="15">
        <v>0</v>
      </c>
      <c r="H61" s="15">
        <v>0</v>
      </c>
      <c r="I61" s="15">
        <f>SUM(J61:K61)</f>
        <v>0</v>
      </c>
      <c r="J61" s="15">
        <v>0</v>
      </c>
      <c r="K61" s="15">
        <f>SUM(L61:U61)</f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E62/1267.8/12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E63/1267.8/12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E64/1267.8/12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E65/1267.8/12</f>
        <v>4.5181651160241594E-2</v>
      </c>
      <c r="E65" s="15">
        <f>F65+I65</f>
        <v>687.37556809145156</v>
      </c>
      <c r="F65" s="15">
        <f>SUM(G65:H65)</f>
        <v>0</v>
      </c>
      <c r="G65" s="15">
        <v>0</v>
      </c>
      <c r="H65" s="15">
        <v>0</v>
      </c>
      <c r="I65" s="15">
        <f>SUM(J65:K65)</f>
        <v>687.37556809145156</v>
      </c>
      <c r="J65" s="15">
        <v>104.85390021734</v>
      </c>
      <c r="K65" s="15">
        <f>SUM(L65:U65)</f>
        <v>582.52166787411159</v>
      </c>
      <c r="L65" s="15">
        <v>420.17598895431502</v>
      </c>
      <c r="M65" s="15">
        <v>126.052796686294</v>
      </c>
      <c r="N65" s="15">
        <v>2.4009999999999998</v>
      </c>
      <c r="O65" s="15">
        <v>0</v>
      </c>
      <c r="P65" s="15">
        <v>0</v>
      </c>
      <c r="Q65" s="15">
        <v>0</v>
      </c>
      <c r="R65" s="15">
        <v>23.038456852791899</v>
      </c>
      <c r="S65" s="15">
        <v>10.8534253807107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E66/1267.8/12</f>
        <v>3.5598469930023066E-2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E67/1267.8/12</f>
        <v>1.3813419790072954E-2</v>
      </c>
      <c r="E67" s="15">
        <f>F67+I67</f>
        <v>210.1518433182539</v>
      </c>
      <c r="F67" s="15">
        <f>SUM(G67:H67)</f>
        <v>0</v>
      </c>
      <c r="G67" s="15">
        <v>0</v>
      </c>
      <c r="H67" s="15">
        <v>0</v>
      </c>
      <c r="I67" s="15">
        <f>SUM(J67:K67)</f>
        <v>210.1518433182539</v>
      </c>
      <c r="J67" s="15">
        <v>32.057060845157402</v>
      </c>
      <c r="K67" s="15">
        <f>SUM(L67:U67)</f>
        <v>178.0947824730965</v>
      </c>
      <c r="L67" s="15">
        <v>55.7376311878173</v>
      </c>
      <c r="M67" s="15">
        <v>16.721289356345199</v>
      </c>
      <c r="N67" s="15">
        <v>101.14</v>
      </c>
      <c r="O67" s="15">
        <v>0</v>
      </c>
      <c r="P67" s="15">
        <v>0</v>
      </c>
      <c r="Q67" s="15">
        <v>0</v>
      </c>
      <c r="R67" s="15">
        <v>3.0561218274111699</v>
      </c>
      <c r="S67" s="15">
        <v>1.4397401015228399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33.75">
      <c r="A68" s="13" t="s">
        <v>115</v>
      </c>
      <c r="B68" s="14" t="s">
        <v>67</v>
      </c>
      <c r="C68" s="14"/>
      <c r="D68" s="15">
        <f>E68/1267.8/12</f>
        <v>1.0197655542249502</v>
      </c>
      <c r="E68" s="15">
        <f>F68+I68</f>
        <v>15514.305235756699</v>
      </c>
      <c r="F68" s="15">
        <f>SUM(G68:H68)</f>
        <v>0</v>
      </c>
      <c r="G68" s="15">
        <v>0</v>
      </c>
      <c r="H68" s="15">
        <v>0</v>
      </c>
      <c r="I68" s="15">
        <f>SUM(J68:K68)</f>
        <v>15514.305235756699</v>
      </c>
      <c r="J68" s="15">
        <v>2366.5889342679702</v>
      </c>
      <c r="K68" s="15">
        <f>SUM(L68:U68)</f>
        <v>13147.71630148873</v>
      </c>
      <c r="L68" s="15">
        <v>532.69516683045697</v>
      </c>
      <c r="M68" s="15">
        <v>159.80855004913701</v>
      </c>
      <c r="N68" s="15">
        <v>12370.2</v>
      </c>
      <c r="O68" s="15">
        <v>0</v>
      </c>
      <c r="P68" s="15">
        <v>0</v>
      </c>
      <c r="Q68" s="15">
        <v>0</v>
      </c>
      <c r="R68" s="15">
        <v>79.444181116751295</v>
      </c>
      <c r="S68" s="15">
        <v>5.5684034923857899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22.5">
      <c r="A69" s="13" t="s">
        <v>116</v>
      </c>
      <c r="B69" s="14" t="s">
        <v>68</v>
      </c>
      <c r="C69" s="14"/>
      <c r="D69" s="15">
        <f>E69/1267.8/12</f>
        <v>0.89586483629629809</v>
      </c>
      <c r="E69" s="15">
        <f>F69+I69</f>
        <v>13629.32927347736</v>
      </c>
      <c r="F69" s="15">
        <f>SUM(G69:H69)</f>
        <v>0</v>
      </c>
      <c r="G69" s="15">
        <v>0</v>
      </c>
      <c r="H69" s="15">
        <v>0</v>
      </c>
      <c r="I69" s="15">
        <f>SUM(J69:K69)</f>
        <v>13629.32927347736</v>
      </c>
      <c r="J69" s="15">
        <v>2079.05022815756</v>
      </c>
      <c r="K69" s="15">
        <f>SUM(L69:U69)</f>
        <v>11550.279045319799</v>
      </c>
      <c r="L69" s="15">
        <v>328.08772873096501</v>
      </c>
      <c r="M69" s="15">
        <v>98.426318619289304</v>
      </c>
      <c r="N69" s="15">
        <v>11063.307000000001</v>
      </c>
      <c r="O69" s="15">
        <v>0</v>
      </c>
      <c r="P69" s="15">
        <v>0</v>
      </c>
      <c r="Q69" s="15">
        <v>0</v>
      </c>
      <c r="R69" s="15">
        <v>52.150099492385898</v>
      </c>
      <c r="S69" s="15">
        <v>8.3078984771573694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 ht="15">
      <c r="A70" s="13" t="s">
        <v>117</v>
      </c>
      <c r="B70" s="14" t="s">
        <v>167</v>
      </c>
      <c r="C70" s="14"/>
      <c r="D70" s="15">
        <f>E70/1267.8/12</f>
        <v>0.23731253433644797</v>
      </c>
      <c r="E70" s="15">
        <f>F70+I70</f>
        <v>3610.3779723809848</v>
      </c>
      <c r="F70" s="15">
        <f>SUM(G70:H70)</f>
        <v>0</v>
      </c>
      <c r="G70" s="15">
        <v>0</v>
      </c>
      <c r="H70" s="15">
        <v>0</v>
      </c>
      <c r="I70" s="15">
        <f>SUM(J70:K70)</f>
        <v>3610.3779723809848</v>
      </c>
      <c r="J70" s="15">
        <v>550.73562290557402</v>
      </c>
      <c r="K70" s="15">
        <f>SUM(L70:U70)</f>
        <v>3059.6423494754108</v>
      </c>
      <c r="L70" s="15">
        <v>843.24511515289305</v>
      </c>
      <c r="M70" s="15">
        <v>252.97353454586801</v>
      </c>
      <c r="N70" s="15">
        <v>1873.951</v>
      </c>
      <c r="O70" s="15">
        <v>0</v>
      </c>
      <c r="P70" s="15">
        <v>0</v>
      </c>
      <c r="Q70" s="15">
        <v>0</v>
      </c>
      <c r="R70" s="15">
        <v>39.090560649746202</v>
      </c>
      <c r="S70" s="15">
        <v>50.382139126903603</v>
      </c>
      <c r="T70" s="15">
        <v>0</v>
      </c>
      <c r="U70" s="15">
        <v>0</v>
      </c>
      <c r="V70" s="12"/>
      <c r="W70" s="12"/>
      <c r="X70" s="12"/>
      <c r="Y70" s="12"/>
      <c r="Z70" s="12"/>
    </row>
    <row r="71" spans="1:26" ht="22.5">
      <c r="A71" s="13" t="s">
        <v>118</v>
      </c>
      <c r="B71" s="14" t="s">
        <v>141</v>
      </c>
      <c r="C71" s="14"/>
      <c r="D71" s="15">
        <f>E71/1267.8/12</f>
        <v>0.66045569713842622</v>
      </c>
      <c r="E71" s="15">
        <f>F71+I71</f>
        <v>10047.908793985162</v>
      </c>
      <c r="F71" s="15">
        <f>SUM(G71:H71)</f>
        <v>0</v>
      </c>
      <c r="G71" s="15">
        <v>0</v>
      </c>
      <c r="H71" s="15">
        <v>0</v>
      </c>
      <c r="I71" s="15">
        <f>SUM(J71:K71)</f>
        <v>10047.908793985162</v>
      </c>
      <c r="J71" s="15">
        <v>1532.7318499299399</v>
      </c>
      <c r="K71" s="15">
        <f>SUM(L71:U71)</f>
        <v>8515.1769440552216</v>
      </c>
      <c r="L71" s="15">
        <v>5325.7586220182702</v>
      </c>
      <c r="M71" s="15">
        <v>1597.7275866054799</v>
      </c>
      <c r="N71" s="15">
        <v>1026.5999999999999</v>
      </c>
      <c r="O71" s="15">
        <v>0</v>
      </c>
      <c r="P71" s="15">
        <v>0</v>
      </c>
      <c r="Q71" s="15">
        <v>0</v>
      </c>
      <c r="R71" s="15">
        <v>246.88775147208099</v>
      </c>
      <c r="S71" s="15">
        <v>318.20298395939102</v>
      </c>
      <c r="T71" s="15">
        <v>0</v>
      </c>
      <c r="U71" s="15">
        <v>0</v>
      </c>
      <c r="V71" s="12"/>
      <c r="W71" s="12"/>
      <c r="X71" s="12"/>
      <c r="Y71" s="12"/>
      <c r="Z71" s="12"/>
    </row>
    <row r="72" spans="1:26">
      <c r="A72" s="9"/>
      <c r="B72" s="10"/>
      <c r="C72" s="1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6">
      <c r="A73" s="68" t="s">
        <v>69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6">
      <c r="A75" s="68" t="s">
        <v>71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1:26">
      <c r="A76" s="68" t="s">
        <v>70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</sheetData>
  <mergeCells count="22">
    <mergeCell ref="A14:U14"/>
    <mergeCell ref="I20:I21"/>
    <mergeCell ref="J20:J21"/>
    <mergeCell ref="F20:H20"/>
    <mergeCell ref="A20:A21"/>
    <mergeCell ref="L20:U20"/>
    <mergeCell ref="A74:R74"/>
    <mergeCell ref="B20:B21"/>
    <mergeCell ref="C20:C21"/>
    <mergeCell ref="D20:D21"/>
    <mergeCell ref="E20:E21"/>
    <mergeCell ref="A73:R73"/>
    <mergeCell ref="A75:R75"/>
    <mergeCell ref="A76:R76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2:Z74"/>
  <sheetViews>
    <sheetView topLeftCell="A16" zoomScaleNormal="100" workbookViewId="0">
      <selection activeCell="B68" sqref="B68:B6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173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172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SUM(D24:D69)+D23</f>
        <v>10.730394116748387</v>
      </c>
      <c r="E22" s="11">
        <f>SUM(E24:E69)+E23</f>
        <v>167162.37170835311</v>
      </c>
      <c r="F22" s="11">
        <f>SUM(F24:F69)+F23</f>
        <v>0</v>
      </c>
      <c r="G22" s="11">
        <f>SUM(G24:G69)+G23</f>
        <v>0</v>
      </c>
      <c r="H22" s="11">
        <f>SUM(H24:H69)+H23</f>
        <v>0</v>
      </c>
      <c r="I22" s="11">
        <f>SUM(I24:I69)+I23</f>
        <v>167162.37170835311</v>
      </c>
      <c r="J22" s="11">
        <f>SUM(J24:J69)+J23</f>
        <v>25002.381046448896</v>
      </c>
      <c r="K22" s="11">
        <f>SUM(K24:K69)+K23</f>
        <v>142159.99066190422</v>
      </c>
      <c r="L22" s="11">
        <f>SUM(L24:L69)+L23</f>
        <v>90940.58879098481</v>
      </c>
      <c r="M22" s="11">
        <f>SUM(M24:M69)+M23</f>
        <v>27282.176637295441</v>
      </c>
      <c r="N22" s="11">
        <f>SUM(N24:N69)+N23</f>
        <v>13391.88</v>
      </c>
      <c r="O22" s="11">
        <f>SUM(O24:O69)+O23</f>
        <v>0</v>
      </c>
      <c r="P22" s="11">
        <f>SUM(P24:P69)+P23</f>
        <v>0</v>
      </c>
      <c r="Q22" s="11">
        <f>SUM(Q24:Q69)+Q23</f>
        <v>0</v>
      </c>
      <c r="R22" s="11">
        <f>SUM(R24:R69)+R23</f>
        <v>5337.0891038104946</v>
      </c>
      <c r="S22" s="11">
        <f>SUM(S24:S69)+S23</f>
        <v>1971.0237726253806</v>
      </c>
      <c r="T22" s="11">
        <f>SUM(T24:T69)+T23</f>
        <v>3237.2323571880897</v>
      </c>
      <c r="U22" s="11">
        <f>SUM(U24:U69)+U23</f>
        <v>0</v>
      </c>
    </row>
    <row r="23" spans="1:26" ht="15">
      <c r="A23" s="13">
        <v>1</v>
      </c>
      <c r="B23" s="14" t="s">
        <v>17</v>
      </c>
      <c r="C23" s="14"/>
      <c r="D23" s="15">
        <f>E23/1298.2/12</f>
        <v>2.5342945672444457</v>
      </c>
      <c r="E23" s="15">
        <f>F23+I23</f>
        <v>39480.254486360878</v>
      </c>
      <c r="F23" s="15">
        <f>SUM(G23:H23)</f>
        <v>0</v>
      </c>
      <c r="G23" s="15">
        <v>0</v>
      </c>
      <c r="H23" s="15">
        <v>0</v>
      </c>
      <c r="I23" s="15">
        <f>SUM(J23:K23)</f>
        <v>39480.254486360878</v>
      </c>
      <c r="J23" s="15">
        <v>5966.29995476353</v>
      </c>
      <c r="K23" s="15">
        <f>SUM(L23:U23)</f>
        <v>33513.954531597352</v>
      </c>
      <c r="L23" s="15">
        <v>24697.982897279999</v>
      </c>
      <c r="M23" s="15">
        <v>7409.3948691840096</v>
      </c>
      <c r="N23" s="15">
        <v>0</v>
      </c>
      <c r="O23" s="15">
        <v>0</v>
      </c>
      <c r="P23" s="15">
        <v>0</v>
      </c>
      <c r="Q23" s="15">
        <v>0</v>
      </c>
      <c r="R23" s="15">
        <v>1038.7330933333401</v>
      </c>
      <c r="S23" s="15">
        <v>20.641380000000002</v>
      </c>
      <c r="T23" s="15">
        <v>347.20229180000001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E24/1298.2/12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E25/1298.2/12</f>
        <v>1.1670928978585736E-2</v>
      </c>
      <c r="E25" s="15">
        <f>F25+I25</f>
        <v>181.81440000000001</v>
      </c>
      <c r="F25" s="15">
        <f>SUM(G25:H25)</f>
        <v>0</v>
      </c>
      <c r="G25" s="15">
        <v>0</v>
      </c>
      <c r="H25" s="15">
        <v>0</v>
      </c>
      <c r="I25" s="15">
        <f>SUM(J25:K25)</f>
        <v>181.81440000000001</v>
      </c>
      <c r="J25" s="15">
        <v>27.734400000000001</v>
      </c>
      <c r="K25" s="15">
        <f>SUM(L25:U25)</f>
        <v>154.08000000000001</v>
      </c>
      <c r="L25" s="15">
        <v>0</v>
      </c>
      <c r="M25" s="15">
        <v>0</v>
      </c>
      <c r="N25" s="15">
        <v>154.08000000000001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E26/1298.2/12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E27/1298.2/12</f>
        <v>0</v>
      </c>
      <c r="E27" s="15">
        <f>F27+I27</f>
        <v>0</v>
      </c>
      <c r="F27" s="15">
        <f>SUM(G27:H27)</f>
        <v>0</v>
      </c>
      <c r="G27" s="15">
        <v>0</v>
      </c>
      <c r="H27" s="15">
        <v>0</v>
      </c>
      <c r="I27" s="15">
        <f>SUM(J27:K27)</f>
        <v>0</v>
      </c>
      <c r="J27" s="15">
        <v>0</v>
      </c>
      <c r="K27" s="15">
        <f>SUM(L27:U27)</f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E28/1298.2/12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E29/1298.2/12</f>
        <v>0.92676156886153127</v>
      </c>
      <c r="E29" s="15">
        <f>F29+I29</f>
        <v>14437.46242435248</v>
      </c>
      <c r="F29" s="15">
        <f>SUM(G29:H29)</f>
        <v>0</v>
      </c>
      <c r="G29" s="15">
        <v>0</v>
      </c>
      <c r="H29" s="15">
        <v>0</v>
      </c>
      <c r="I29" s="15">
        <f>SUM(J29:K29)</f>
        <v>14437.46242435248</v>
      </c>
      <c r="J29" s="15">
        <v>2202.3247765961401</v>
      </c>
      <c r="K29" s="15">
        <f>SUM(L29:U29)</f>
        <v>12235.137647756339</v>
      </c>
      <c r="L29" s="15">
        <v>8828.5425185786808</v>
      </c>
      <c r="M29" s="15">
        <v>2648.5627555736</v>
      </c>
      <c r="N29" s="15">
        <v>0</v>
      </c>
      <c r="O29" s="15">
        <v>0</v>
      </c>
      <c r="P29" s="15">
        <v>0</v>
      </c>
      <c r="Q29" s="15">
        <v>0</v>
      </c>
      <c r="R29" s="15">
        <v>596.98160406091301</v>
      </c>
      <c r="S29" s="15">
        <v>161.050769543147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E30/1298.2/12</f>
        <v>0.2434485113330371</v>
      </c>
      <c r="E30" s="15">
        <f>F30+I30</f>
        <v>3792.5382889505854</v>
      </c>
      <c r="F30" s="15">
        <f>SUM(G30:H30)</f>
        <v>0</v>
      </c>
      <c r="G30" s="15">
        <v>0</v>
      </c>
      <c r="H30" s="15">
        <v>0</v>
      </c>
      <c r="I30" s="15">
        <f>SUM(J30:K30)</f>
        <v>3792.5382889505854</v>
      </c>
      <c r="J30" s="15">
        <v>578.52278983992005</v>
      </c>
      <c r="K30" s="15">
        <f>SUM(L30:U30)</f>
        <v>3214.0154991106656</v>
      </c>
      <c r="L30" s="15">
        <v>2165.3790096243702</v>
      </c>
      <c r="M30" s="15">
        <v>649.61370288730996</v>
      </c>
      <c r="N30" s="15">
        <v>0</v>
      </c>
      <c r="O30" s="15">
        <v>0</v>
      </c>
      <c r="P30" s="15">
        <v>0</v>
      </c>
      <c r="Q30" s="15">
        <v>0</v>
      </c>
      <c r="R30" s="15">
        <v>344.19065664974698</v>
      </c>
      <c r="S30" s="15">
        <v>54.832129949238698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E31/1298.2/12</f>
        <v>0</v>
      </c>
      <c r="E31" s="15">
        <f>F31+I31</f>
        <v>0</v>
      </c>
      <c r="F31" s="15">
        <f>SUM(G31:H31)</f>
        <v>0</v>
      </c>
      <c r="G31" s="15">
        <v>0</v>
      </c>
      <c r="H31" s="15">
        <v>0</v>
      </c>
      <c r="I31" s="15">
        <f>SUM(J31:K31)</f>
        <v>0</v>
      </c>
      <c r="J31" s="15">
        <v>0</v>
      </c>
      <c r="K31" s="15">
        <f>SUM(L31:U31)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E32/1298.2/12</f>
        <v>9.663047420978392E-2</v>
      </c>
      <c r="E32" s="15">
        <f>F32+I32</f>
        <v>1505.3481794296979</v>
      </c>
      <c r="F32" s="15">
        <f>SUM(G32:H32)</f>
        <v>0</v>
      </c>
      <c r="G32" s="15">
        <v>0</v>
      </c>
      <c r="H32" s="15">
        <v>0</v>
      </c>
      <c r="I32" s="15">
        <f>SUM(J32:K32)</f>
        <v>1505.3481794296979</v>
      </c>
      <c r="J32" s="15">
        <v>229.62938330283501</v>
      </c>
      <c r="K32" s="15">
        <f>SUM(L32:U32)</f>
        <v>1275.7187961268628</v>
      </c>
      <c r="L32" s="15">
        <v>874.02570933928905</v>
      </c>
      <c r="M32" s="15">
        <v>262.20771280178701</v>
      </c>
      <c r="N32" s="15">
        <v>0</v>
      </c>
      <c r="O32" s="15">
        <v>0</v>
      </c>
      <c r="P32" s="15">
        <v>0</v>
      </c>
      <c r="Q32" s="15">
        <v>0</v>
      </c>
      <c r="R32" s="15">
        <v>130.34895204060899</v>
      </c>
      <c r="S32" s="15">
        <v>9.1364219451776698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E33/1298.2/12</f>
        <v>4.8315237104891995E-2</v>
      </c>
      <c r="E33" s="15">
        <f>F33+I33</f>
        <v>752.67408971484952</v>
      </c>
      <c r="F33" s="15">
        <f>SUM(G33:H33)</f>
        <v>0</v>
      </c>
      <c r="G33" s="15">
        <v>0</v>
      </c>
      <c r="H33" s="15">
        <v>0</v>
      </c>
      <c r="I33" s="15">
        <f>SUM(J33:K33)</f>
        <v>752.67408971484952</v>
      </c>
      <c r="J33" s="15">
        <v>114.814691651418</v>
      </c>
      <c r="K33" s="15">
        <f>SUM(L33:U33)</f>
        <v>637.85939806343151</v>
      </c>
      <c r="L33" s="15">
        <v>437.01285466964498</v>
      </c>
      <c r="M33" s="15">
        <v>131.10385640089299</v>
      </c>
      <c r="N33" s="15">
        <v>0</v>
      </c>
      <c r="O33" s="15">
        <v>0</v>
      </c>
      <c r="P33" s="15">
        <v>0</v>
      </c>
      <c r="Q33" s="15">
        <v>0</v>
      </c>
      <c r="R33" s="15">
        <v>65.174476020304596</v>
      </c>
      <c r="S33" s="15">
        <v>4.5682109725888296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E34/1298.2/12</f>
        <v>4.8315237104891995E-2</v>
      </c>
      <c r="E34" s="15">
        <f>F34+I34</f>
        <v>752.67408971484952</v>
      </c>
      <c r="F34" s="15">
        <f>SUM(G34:H34)</f>
        <v>0</v>
      </c>
      <c r="G34" s="15">
        <v>0</v>
      </c>
      <c r="H34" s="15">
        <v>0</v>
      </c>
      <c r="I34" s="15">
        <f>SUM(J34:K34)</f>
        <v>752.67408971484952</v>
      </c>
      <c r="J34" s="15">
        <v>114.814691651418</v>
      </c>
      <c r="K34" s="15">
        <f>SUM(L34:U34)</f>
        <v>637.85939806343151</v>
      </c>
      <c r="L34" s="15">
        <v>437.01285466964498</v>
      </c>
      <c r="M34" s="15">
        <v>131.10385640089299</v>
      </c>
      <c r="N34" s="15">
        <v>0</v>
      </c>
      <c r="O34" s="15">
        <v>0</v>
      </c>
      <c r="P34" s="15">
        <v>0</v>
      </c>
      <c r="Q34" s="15">
        <v>0</v>
      </c>
      <c r="R34" s="15">
        <v>65.174476020304596</v>
      </c>
      <c r="S34" s="15">
        <v>4.5682109725888296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E35/1298.2/12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E36/1298.2/12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E37/1298.2/12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E38/1298.2/12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E39/1298.2/12</f>
        <v>0.7769659494168808</v>
      </c>
      <c r="E39" s="15">
        <f>F39+I39</f>
        <v>12103.886346395935</v>
      </c>
      <c r="F39" s="15">
        <f>SUM(G39:H39)</f>
        <v>0</v>
      </c>
      <c r="G39" s="15">
        <v>0</v>
      </c>
      <c r="H39" s="15">
        <v>0</v>
      </c>
      <c r="I39" s="15">
        <f>SUM(J39:K39)</f>
        <v>12103.886346395935</v>
      </c>
      <c r="J39" s="15">
        <v>1846.35554436548</v>
      </c>
      <c r="K39" s="15">
        <f>SUM(L39:U39)</f>
        <v>10257.530802030455</v>
      </c>
      <c r="L39" s="15">
        <v>7456.5392893401004</v>
      </c>
      <c r="M39" s="15">
        <v>2236.96178680203</v>
      </c>
      <c r="N39" s="15">
        <v>0</v>
      </c>
      <c r="O39" s="15">
        <v>0</v>
      </c>
      <c r="P39" s="15">
        <v>0</v>
      </c>
      <c r="Q39" s="15">
        <v>0</v>
      </c>
      <c r="R39" s="15">
        <v>283.46802030456797</v>
      </c>
      <c r="S39" s="15">
        <v>280.56170558375601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E40/1298.2/12</f>
        <v>0.56114207457885901</v>
      </c>
      <c r="E40" s="15">
        <f>F40+I40</f>
        <v>8741.6956946192986</v>
      </c>
      <c r="F40" s="15">
        <f>SUM(G40:H40)</f>
        <v>0</v>
      </c>
      <c r="G40" s="15">
        <v>0</v>
      </c>
      <c r="H40" s="15">
        <v>0</v>
      </c>
      <c r="I40" s="15">
        <f>SUM(J40:K40)</f>
        <v>8741.6956946192986</v>
      </c>
      <c r="J40" s="15">
        <v>1333.47900426396</v>
      </c>
      <c r="K40" s="15">
        <f>SUM(L40:U40)</f>
        <v>7408.216690355338</v>
      </c>
      <c r="L40" s="15">
        <v>5385.2783756345198</v>
      </c>
      <c r="M40" s="15">
        <v>1615.5835126903601</v>
      </c>
      <c r="N40" s="15">
        <v>0</v>
      </c>
      <c r="O40" s="15">
        <v>0</v>
      </c>
      <c r="P40" s="15">
        <v>0</v>
      </c>
      <c r="Q40" s="15">
        <v>0</v>
      </c>
      <c r="R40" s="15">
        <v>204.72690355329999</v>
      </c>
      <c r="S40" s="15">
        <v>202.627898477158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E41/1298.2/12</f>
        <v>1.5539318988337616</v>
      </c>
      <c r="E41" s="15">
        <f>F41+I41</f>
        <v>24207.77269279187</v>
      </c>
      <c r="F41" s="15">
        <f>SUM(G41:H41)</f>
        <v>0</v>
      </c>
      <c r="G41" s="15">
        <v>0</v>
      </c>
      <c r="H41" s="15">
        <v>0</v>
      </c>
      <c r="I41" s="15">
        <f>SUM(J41:K41)</f>
        <v>24207.77269279187</v>
      </c>
      <c r="J41" s="15">
        <v>3692.71108873096</v>
      </c>
      <c r="K41" s="15">
        <f>SUM(L41:U41)</f>
        <v>20515.061604060909</v>
      </c>
      <c r="L41" s="15">
        <v>14913.078578680201</v>
      </c>
      <c r="M41" s="15">
        <v>4473.92357360406</v>
      </c>
      <c r="N41" s="15">
        <v>0</v>
      </c>
      <c r="O41" s="15">
        <v>0</v>
      </c>
      <c r="P41" s="15">
        <v>0</v>
      </c>
      <c r="Q41" s="15">
        <v>0</v>
      </c>
      <c r="R41" s="15">
        <v>566.93604060913799</v>
      </c>
      <c r="S41" s="15">
        <v>561.12341116751304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E42/1298.2/12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E43/1298.2/12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E44/1298.2/12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E45/1298.2/12</f>
        <v>1.5539318988337615E-2</v>
      </c>
      <c r="E45" s="15">
        <f>F45+I45</f>
        <v>242.07772692791869</v>
      </c>
      <c r="F45" s="15">
        <f>SUM(G45:H45)</f>
        <v>0</v>
      </c>
      <c r="G45" s="15">
        <v>0</v>
      </c>
      <c r="H45" s="15">
        <v>0</v>
      </c>
      <c r="I45" s="15">
        <f>SUM(J45:K45)</f>
        <v>242.07772692791869</v>
      </c>
      <c r="J45" s="15">
        <v>36.927110887309603</v>
      </c>
      <c r="K45" s="15">
        <f>SUM(L45:U45)</f>
        <v>205.15061604060909</v>
      </c>
      <c r="L45" s="15">
        <v>149.13078578680199</v>
      </c>
      <c r="M45" s="15">
        <v>44.739235736040598</v>
      </c>
      <c r="N45" s="15">
        <v>0</v>
      </c>
      <c r="O45" s="15">
        <v>0</v>
      </c>
      <c r="P45" s="15">
        <v>0</v>
      </c>
      <c r="Q45" s="15">
        <v>0</v>
      </c>
      <c r="R45" s="15">
        <v>5.6693604060913803</v>
      </c>
      <c r="S45" s="15">
        <v>5.6112341116751301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E46/1298.2/12</f>
        <v>2.3308978482506428E-2</v>
      </c>
      <c r="E46" s="15">
        <f>F46+I46</f>
        <v>363.11659039187816</v>
      </c>
      <c r="F46" s="15">
        <f>SUM(G46:H46)</f>
        <v>0</v>
      </c>
      <c r="G46" s="15">
        <v>0</v>
      </c>
      <c r="H46" s="15">
        <v>0</v>
      </c>
      <c r="I46" s="15">
        <f>SUM(J46:K46)</f>
        <v>363.11659039187816</v>
      </c>
      <c r="J46" s="15">
        <v>55.3906663309645</v>
      </c>
      <c r="K46" s="15">
        <f>SUM(L46:U46)</f>
        <v>307.72592406091366</v>
      </c>
      <c r="L46" s="15">
        <v>223.69617868020299</v>
      </c>
      <c r="M46" s="15">
        <v>67.108853604060897</v>
      </c>
      <c r="N46" s="15">
        <v>0</v>
      </c>
      <c r="O46" s="15">
        <v>0</v>
      </c>
      <c r="P46" s="15">
        <v>0</v>
      </c>
      <c r="Q46" s="15">
        <v>0</v>
      </c>
      <c r="R46" s="15">
        <v>8.5040406091370606</v>
      </c>
      <c r="S46" s="15">
        <v>8.4168511675126894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E47/1298.2/12</f>
        <v>3.6258410972787737E-2</v>
      </c>
      <c r="E47" s="15">
        <f>F47+I47</f>
        <v>564.84802949847654</v>
      </c>
      <c r="F47" s="15">
        <f>SUM(G47:H47)</f>
        <v>0</v>
      </c>
      <c r="G47" s="15">
        <v>0</v>
      </c>
      <c r="H47" s="15">
        <v>0</v>
      </c>
      <c r="I47" s="15">
        <f>SUM(J47:K47)</f>
        <v>564.84802949847654</v>
      </c>
      <c r="J47" s="15">
        <v>86.163258737055699</v>
      </c>
      <c r="K47" s="15">
        <f>SUM(L47:U47)</f>
        <v>478.68477076142079</v>
      </c>
      <c r="L47" s="15">
        <v>347.971833502538</v>
      </c>
      <c r="M47" s="15">
        <v>104.391550050761</v>
      </c>
      <c r="N47" s="15">
        <v>0</v>
      </c>
      <c r="O47" s="15">
        <v>0</v>
      </c>
      <c r="P47" s="15">
        <v>0</v>
      </c>
      <c r="Q47" s="15">
        <v>0</v>
      </c>
      <c r="R47" s="15">
        <v>13.2285076142132</v>
      </c>
      <c r="S47" s="15">
        <v>13.0928795939086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E48/1298.2/12</f>
        <v>0.53610650509764768</v>
      </c>
      <c r="E48" s="15">
        <f>F48+I48</f>
        <v>8351.681579013195</v>
      </c>
      <c r="F48" s="15">
        <f>SUM(G48:H48)</f>
        <v>0</v>
      </c>
      <c r="G48" s="15">
        <v>0</v>
      </c>
      <c r="H48" s="15">
        <v>0</v>
      </c>
      <c r="I48" s="15">
        <f>SUM(J48:K48)</f>
        <v>8351.681579013195</v>
      </c>
      <c r="J48" s="15">
        <v>1273.9853256121801</v>
      </c>
      <c r="K48" s="15">
        <f>SUM(L48:U48)</f>
        <v>7077.6962534010154</v>
      </c>
      <c r="L48" s="15">
        <v>5145.0121096446701</v>
      </c>
      <c r="M48" s="15">
        <v>1543.5036328934</v>
      </c>
      <c r="N48" s="15">
        <v>0</v>
      </c>
      <c r="O48" s="15">
        <v>0</v>
      </c>
      <c r="P48" s="15">
        <v>0</v>
      </c>
      <c r="Q48" s="15">
        <v>0</v>
      </c>
      <c r="R48" s="15">
        <v>195.59293401015299</v>
      </c>
      <c r="S48" s="15">
        <v>193.58757685279201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E49/1298.2/12</f>
        <v>0</v>
      </c>
      <c r="E49" s="15">
        <f>F49+I49</f>
        <v>0</v>
      </c>
      <c r="F49" s="15">
        <f>SUM(G49:H49)</f>
        <v>0</v>
      </c>
      <c r="G49" s="15">
        <v>0</v>
      </c>
      <c r="H49" s="15">
        <v>0</v>
      </c>
      <c r="I49" s="15">
        <f>SUM(J49:K49)</f>
        <v>0</v>
      </c>
      <c r="J49" s="15">
        <v>0</v>
      </c>
      <c r="K49" s="15">
        <f>SUM(L49:U49)</f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E50/1298.2/12</f>
        <v>0</v>
      </c>
      <c r="E50" s="15">
        <f>F50+I50</f>
        <v>0</v>
      </c>
      <c r="F50" s="15">
        <f>SUM(G50:H50)</f>
        <v>0</v>
      </c>
      <c r="G50" s="15">
        <v>0</v>
      </c>
      <c r="H50" s="15">
        <v>0</v>
      </c>
      <c r="I50" s="15">
        <f>SUM(J50:K50)</f>
        <v>0</v>
      </c>
      <c r="J50" s="15">
        <v>0</v>
      </c>
      <c r="K50" s="15">
        <f>SUM(L50:U50)</f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E51/1298.2/12</f>
        <v>0</v>
      </c>
      <c r="E51" s="15">
        <f>F51+I51</f>
        <v>0</v>
      </c>
      <c r="F51" s="15">
        <f>SUM(G51:H51)</f>
        <v>0</v>
      </c>
      <c r="G51" s="15">
        <v>0</v>
      </c>
      <c r="H51" s="15">
        <v>0</v>
      </c>
      <c r="I51" s="15">
        <f>SUM(J51:K51)</f>
        <v>0</v>
      </c>
      <c r="J51" s="15">
        <v>0</v>
      </c>
      <c r="K51" s="15">
        <f>SUM(L51:U51)</f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E52/1298.2/12</f>
        <v>0.18551520473142877</v>
      </c>
      <c r="E52" s="15">
        <f>F52+I52</f>
        <v>2890.03006538809</v>
      </c>
      <c r="F52" s="15">
        <f>SUM(G52:H52)</f>
        <v>0</v>
      </c>
      <c r="G52" s="15">
        <v>0</v>
      </c>
      <c r="H52" s="15">
        <v>0</v>
      </c>
      <c r="I52" s="15">
        <f>SUM(J52:K52)</f>
        <v>2890.03006538809</v>
      </c>
      <c r="J52" s="15">
        <v>0</v>
      </c>
      <c r="K52" s="15">
        <f>SUM(L52:U52)</f>
        <v>2890.03006538809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2890.03006538809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E53/1298.2/12</f>
        <v>0.13521017049914152</v>
      </c>
      <c r="E53" s="15">
        <f>F53+I53</f>
        <v>2106.3581201038264</v>
      </c>
      <c r="F53" s="15">
        <f>SUM(G53:H53)</f>
        <v>0</v>
      </c>
      <c r="G53" s="15">
        <v>0</v>
      </c>
      <c r="H53" s="15">
        <v>0</v>
      </c>
      <c r="I53" s="15">
        <f>SUM(J53:K53)</f>
        <v>2106.3581201038264</v>
      </c>
      <c r="J53" s="15">
        <v>321.30886577855</v>
      </c>
      <c r="K53" s="15">
        <f>SUM(L53:U53)</f>
        <v>1785.0492543252763</v>
      </c>
      <c r="L53" s="15">
        <v>1258.9620936121801</v>
      </c>
      <c r="M53" s="15">
        <v>377.68862808365498</v>
      </c>
      <c r="N53" s="15">
        <v>0</v>
      </c>
      <c r="O53" s="15">
        <v>0</v>
      </c>
      <c r="P53" s="15">
        <v>0</v>
      </c>
      <c r="Q53" s="15">
        <v>0</v>
      </c>
      <c r="R53" s="15">
        <v>119.32788426395901</v>
      </c>
      <c r="S53" s="15">
        <v>29.070648365482199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E54/1298.2/12</f>
        <v>1.2973257297359033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E55/1298.2/12</f>
        <v>0.18952700989968943</v>
      </c>
      <c r="E55" s="15">
        <f>F55+I55</f>
        <v>2952.5275710213223</v>
      </c>
      <c r="F55" s="15">
        <f>SUM(G55:H55)</f>
        <v>0</v>
      </c>
      <c r="G55" s="15">
        <v>0</v>
      </c>
      <c r="H55" s="15">
        <v>0</v>
      </c>
      <c r="I55" s="15">
        <f>SUM(J55:K55)</f>
        <v>2952.5275710213223</v>
      </c>
      <c r="J55" s="15">
        <v>450.38556168121897</v>
      </c>
      <c r="K55" s="15">
        <f>SUM(L55:U55)</f>
        <v>2502.1420093401034</v>
      </c>
      <c r="L55" s="15">
        <v>1764.7142984771599</v>
      </c>
      <c r="M55" s="15">
        <v>529.41428954314699</v>
      </c>
      <c r="N55" s="15">
        <v>0</v>
      </c>
      <c r="O55" s="15">
        <v>0</v>
      </c>
      <c r="P55" s="15">
        <v>0</v>
      </c>
      <c r="Q55" s="15">
        <v>0</v>
      </c>
      <c r="R55" s="15">
        <v>167.264467005076</v>
      </c>
      <c r="S55" s="15">
        <v>40.748954314720898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E56/1298.2/12</f>
        <v>0.13023228362504352</v>
      </c>
      <c r="E56" s="15">
        <f>F56+I56</f>
        <v>2028.8106072243781</v>
      </c>
      <c r="F56" s="15">
        <f>SUM(G56:H56)</f>
        <v>0</v>
      </c>
      <c r="G56" s="15">
        <v>0</v>
      </c>
      <c r="H56" s="15">
        <v>0</v>
      </c>
      <c r="I56" s="15">
        <f>SUM(J56:K56)</f>
        <v>2028.8106072243781</v>
      </c>
      <c r="J56" s="15">
        <v>309.47958415287098</v>
      </c>
      <c r="K56" s="15">
        <f>SUM(L56:U56)</f>
        <v>1719.3310230715072</v>
      </c>
      <c r="L56" s="15">
        <v>1212.6122453896401</v>
      </c>
      <c r="M56" s="15">
        <v>363.783673616893</v>
      </c>
      <c r="N56" s="15">
        <v>0</v>
      </c>
      <c r="O56" s="15">
        <v>0</v>
      </c>
      <c r="P56" s="15">
        <v>0</v>
      </c>
      <c r="Q56" s="15">
        <v>0</v>
      </c>
      <c r="R56" s="15">
        <v>114.93471837563401</v>
      </c>
      <c r="S56" s="15">
        <v>28.000385689340099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E57/1298.2/12</f>
        <v>9.6098202202659355E-2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E58/1298.2/12</f>
        <v>6.9767294799130727E-2</v>
      </c>
      <c r="E58" s="15">
        <f>F58+I58</f>
        <v>1086.862825298778</v>
      </c>
      <c r="F58" s="15">
        <f>SUM(G58:H58)</f>
        <v>0</v>
      </c>
      <c r="G58" s="15">
        <v>0</v>
      </c>
      <c r="H58" s="15">
        <v>0</v>
      </c>
      <c r="I58" s="15">
        <f>SUM(J58:K58)</f>
        <v>1086.862825298778</v>
      </c>
      <c r="J58" s="15">
        <v>165.79263436760999</v>
      </c>
      <c r="K58" s="15">
        <f>SUM(L58:U58)</f>
        <v>921.07019093116799</v>
      </c>
      <c r="L58" s="15">
        <v>649.61370288730996</v>
      </c>
      <c r="M58" s="15">
        <v>194.884110866193</v>
      </c>
      <c r="N58" s="15">
        <v>0</v>
      </c>
      <c r="O58" s="15">
        <v>0</v>
      </c>
      <c r="P58" s="15">
        <v>0</v>
      </c>
      <c r="Q58" s="15">
        <v>0</v>
      </c>
      <c r="R58" s="15">
        <v>61.572170558375703</v>
      </c>
      <c r="S58" s="15">
        <v>15.000206619289401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E59/1298.2/12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E60/1298.2/12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E61/1298.2/12</f>
        <v>0</v>
      </c>
      <c r="E61" s="15">
        <f>F61+I61</f>
        <v>0</v>
      </c>
      <c r="F61" s="15">
        <f>SUM(G61:H61)</f>
        <v>0</v>
      </c>
      <c r="G61" s="15">
        <v>0</v>
      </c>
      <c r="H61" s="15">
        <v>0</v>
      </c>
      <c r="I61" s="15">
        <f>SUM(J61:K61)</f>
        <v>0</v>
      </c>
      <c r="J61" s="15">
        <v>0</v>
      </c>
      <c r="K61" s="15">
        <f>SUM(L61:U61)</f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E62/1298.2/12</f>
        <v>0</v>
      </c>
      <c r="E62" s="15">
        <f>F62+I62</f>
        <v>0</v>
      </c>
      <c r="F62" s="15">
        <f>SUM(G62:H62)</f>
        <v>0</v>
      </c>
      <c r="G62" s="15">
        <v>0</v>
      </c>
      <c r="H62" s="15">
        <v>0</v>
      </c>
      <c r="I62" s="15">
        <f>SUM(J62:K62)</f>
        <v>0</v>
      </c>
      <c r="J62" s="15">
        <v>0</v>
      </c>
      <c r="K62" s="15">
        <f>SUM(L62:U62)</f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E63/1298.2/12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E64/1298.2/12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E65/1298.2/12</f>
        <v>0</v>
      </c>
      <c r="E65" s="15">
        <f>F65+I65</f>
        <v>0</v>
      </c>
      <c r="F65" s="15">
        <f>SUM(G65:H65)</f>
        <v>0</v>
      </c>
      <c r="G65" s="15">
        <v>0</v>
      </c>
      <c r="H65" s="15">
        <v>0</v>
      </c>
      <c r="I65" s="15">
        <f>SUM(J65:K65)</f>
        <v>0</v>
      </c>
      <c r="J65" s="15">
        <v>0</v>
      </c>
      <c r="K65" s="15">
        <f>SUM(L65:U65)</f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E66/1298.2/12</f>
        <v>3.4764859172148548E-2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E67/1298.2/12</f>
        <v>1.037688492341733E-2</v>
      </c>
      <c r="E67" s="15">
        <f>F67+I67</f>
        <v>161.65526409096452</v>
      </c>
      <c r="F67" s="15">
        <f>SUM(G67:H67)</f>
        <v>0</v>
      </c>
      <c r="G67" s="15">
        <v>0</v>
      </c>
      <c r="H67" s="15">
        <v>0</v>
      </c>
      <c r="I67" s="15">
        <f>SUM(J67:K67)</f>
        <v>161.65526409096452</v>
      </c>
      <c r="J67" s="15">
        <v>24.659277573198001</v>
      </c>
      <c r="K67" s="15">
        <f>SUM(L67:U67)</f>
        <v>136.99598651776651</v>
      </c>
      <c r="L67" s="15">
        <v>42.875100913705602</v>
      </c>
      <c r="M67" s="15">
        <v>12.8625302741117</v>
      </c>
      <c r="N67" s="15">
        <v>77.8</v>
      </c>
      <c r="O67" s="15">
        <v>0</v>
      </c>
      <c r="P67" s="15">
        <v>0</v>
      </c>
      <c r="Q67" s="15">
        <v>0</v>
      </c>
      <c r="R67" s="15">
        <v>2.35086294416244</v>
      </c>
      <c r="S67" s="15">
        <v>1.1074923857868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33.75">
      <c r="A68" s="13" t="s">
        <v>115</v>
      </c>
      <c r="B68" s="14" t="s">
        <v>67</v>
      </c>
      <c r="C68" s="14"/>
      <c r="D68" s="15">
        <f>E68/1298.2/12</f>
        <v>0.99588566449421634</v>
      </c>
      <c r="E68" s="15">
        <f>F68+I68</f>
        <v>15514.305235756699</v>
      </c>
      <c r="F68" s="15">
        <f>SUM(G68:H68)</f>
        <v>0</v>
      </c>
      <c r="G68" s="15">
        <v>0</v>
      </c>
      <c r="H68" s="15">
        <v>0</v>
      </c>
      <c r="I68" s="15">
        <f>SUM(J68:K68)</f>
        <v>15514.305235756699</v>
      </c>
      <c r="J68" s="15">
        <v>2366.5889342679702</v>
      </c>
      <c r="K68" s="15">
        <f>SUM(L68:U68)</f>
        <v>13147.71630148873</v>
      </c>
      <c r="L68" s="15">
        <v>532.69516683045697</v>
      </c>
      <c r="M68" s="15">
        <v>159.80855004913701</v>
      </c>
      <c r="N68" s="15">
        <v>12370.2</v>
      </c>
      <c r="O68" s="15">
        <v>0</v>
      </c>
      <c r="P68" s="15">
        <v>0</v>
      </c>
      <c r="Q68" s="15">
        <v>0</v>
      </c>
      <c r="R68" s="15">
        <v>79.444181116751295</v>
      </c>
      <c r="S68" s="15">
        <v>5.5684034923857899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22.5">
      <c r="A69" s="13" t="s">
        <v>116</v>
      </c>
      <c r="B69" s="14" t="s">
        <v>159</v>
      </c>
      <c r="C69" s="14"/>
      <c r="D69" s="15">
        <f>E69/1298.2/12</f>
        <v>0.17300115145766071</v>
      </c>
      <c r="E69" s="15">
        <f>F69+I69</f>
        <v>2695.0811378680214</v>
      </c>
      <c r="F69" s="15">
        <f>SUM(G69:H69)</f>
        <v>0</v>
      </c>
      <c r="G69" s="15">
        <v>0</v>
      </c>
      <c r="H69" s="15">
        <v>0</v>
      </c>
      <c r="I69" s="15">
        <f>SUM(J69:K69)</f>
        <v>2695.0811378680214</v>
      </c>
      <c r="J69" s="15">
        <v>411.11407187817298</v>
      </c>
      <c r="K69" s="15">
        <f>SUM(L69:U69)</f>
        <v>2283.9670659898484</v>
      </c>
      <c r="L69" s="15">
        <v>1346.3195939086299</v>
      </c>
      <c r="M69" s="15">
        <v>403.89587817258899</v>
      </c>
      <c r="N69" s="15">
        <v>465.8</v>
      </c>
      <c r="O69" s="15">
        <v>0</v>
      </c>
      <c r="P69" s="15">
        <v>0</v>
      </c>
      <c r="Q69" s="15">
        <v>0</v>
      </c>
      <c r="R69" s="15">
        <v>38.358578680203102</v>
      </c>
      <c r="S69" s="15">
        <v>29.593015228426399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>
      <c r="A70" s="9"/>
      <c r="B70" s="10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>
      <c r="A71" s="68" t="s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26">
      <c r="A72" s="68" t="s">
        <v>70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26">
      <c r="A73" s="68" t="s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70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</sheetData>
  <mergeCells count="22">
    <mergeCell ref="A14:U14"/>
    <mergeCell ref="I20:I21"/>
    <mergeCell ref="J20:J21"/>
    <mergeCell ref="F20:H20"/>
    <mergeCell ref="A20:A21"/>
    <mergeCell ref="L20:U20"/>
    <mergeCell ref="A72:R72"/>
    <mergeCell ref="B20:B21"/>
    <mergeCell ref="C20:C21"/>
    <mergeCell ref="D20:D21"/>
    <mergeCell ref="E20:E21"/>
    <mergeCell ref="A71:R71"/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2:Z77"/>
  <sheetViews>
    <sheetView topLeftCell="A16" zoomScaleNormal="100" workbookViewId="0">
      <selection activeCell="B68" sqref="B68:B7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175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174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SUM(D24:D72)+D23</f>
        <v>10.560357068227496</v>
      </c>
      <c r="E22" s="11">
        <f>SUM(E24:E72)+E23</f>
        <v>162967.43027688671</v>
      </c>
      <c r="F22" s="11">
        <f>SUM(F24:F72)+F23</f>
        <v>0</v>
      </c>
      <c r="G22" s="11">
        <f>SUM(G24:G72)+G23</f>
        <v>0</v>
      </c>
      <c r="H22" s="11">
        <f>SUM(H24:H72)+H23</f>
        <v>0</v>
      </c>
      <c r="I22" s="11">
        <f>SUM(I24:I72)+I23</f>
        <v>162967.43027688671</v>
      </c>
      <c r="J22" s="11">
        <f>SUM(J24:J72)+J23</f>
        <v>24367.145006970193</v>
      </c>
      <c r="K22" s="11">
        <f>SUM(K24:K72)+K23</f>
        <v>138600.28526991652</v>
      </c>
      <c r="L22" s="11">
        <f>SUM(L24:L72)+L23</f>
        <v>89254.84064168288</v>
      </c>
      <c r="M22" s="11">
        <f>SUM(M24:M72)+M23</f>
        <v>26776.45219250485</v>
      </c>
      <c r="N22" s="11">
        <f>SUM(N24:N72)+N23</f>
        <v>11971.054960000001</v>
      </c>
      <c r="O22" s="11">
        <f>SUM(O24:O72)+O23</f>
        <v>0</v>
      </c>
      <c r="P22" s="11">
        <f>SUM(P24:P72)+P23</f>
        <v>0</v>
      </c>
      <c r="Q22" s="11">
        <f>SUM(Q24:Q72)+Q23</f>
        <v>0</v>
      </c>
      <c r="R22" s="11">
        <f>SUM(R24:R72)+R23</f>
        <v>5391.8961116209775</v>
      </c>
      <c r="S22" s="11">
        <f>SUM(S24:S72)+S23</f>
        <v>1999.2313106923846</v>
      </c>
      <c r="T22" s="11">
        <f>SUM(T24:T72)+T23</f>
        <v>3206.81005341541</v>
      </c>
      <c r="U22" s="11">
        <f>SUM(U24:U72)+U23</f>
        <v>0</v>
      </c>
    </row>
    <row r="23" spans="1:26" ht="15">
      <c r="A23" s="13">
        <v>1</v>
      </c>
      <c r="B23" s="14" t="s">
        <v>17</v>
      </c>
      <c r="C23" s="14"/>
      <c r="D23" s="15">
        <f>E23/1286/12</f>
        <v>2.5342945672444457</v>
      </c>
      <c r="E23" s="15">
        <f>F23+I23</f>
        <v>39109.233761716285</v>
      </c>
      <c r="F23" s="15">
        <f>SUM(G23:H23)</f>
        <v>0</v>
      </c>
      <c r="G23" s="15">
        <v>0</v>
      </c>
      <c r="H23" s="15">
        <v>0</v>
      </c>
      <c r="I23" s="15">
        <f>SUM(J23:K23)</f>
        <v>39109.233761716285</v>
      </c>
      <c r="J23" s="15">
        <v>5910.2308903296098</v>
      </c>
      <c r="K23" s="15">
        <f>SUM(L23:U23)</f>
        <v>33199.002871386678</v>
      </c>
      <c r="L23" s="15">
        <v>24465.880454400001</v>
      </c>
      <c r="M23" s="15">
        <v>7339.76413632001</v>
      </c>
      <c r="N23" s="15">
        <v>0</v>
      </c>
      <c r="O23" s="15">
        <v>0</v>
      </c>
      <c r="P23" s="15">
        <v>0</v>
      </c>
      <c r="Q23" s="15">
        <v>0</v>
      </c>
      <c r="R23" s="15">
        <v>1028.97146666667</v>
      </c>
      <c r="S23" s="15">
        <v>20.447399999999998</v>
      </c>
      <c r="T23" s="15">
        <v>343.939414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E24/1286/12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E25/1286/12</f>
        <v>1.1781648522550545E-2</v>
      </c>
      <c r="E25" s="15">
        <f>F25+I25</f>
        <v>181.81440000000001</v>
      </c>
      <c r="F25" s="15">
        <f>SUM(G25:H25)</f>
        <v>0</v>
      </c>
      <c r="G25" s="15">
        <v>0</v>
      </c>
      <c r="H25" s="15">
        <v>0</v>
      </c>
      <c r="I25" s="15">
        <f>SUM(J25:K25)</f>
        <v>181.81440000000001</v>
      </c>
      <c r="J25" s="15">
        <v>27.734400000000001</v>
      </c>
      <c r="K25" s="15">
        <f>SUM(L25:U25)</f>
        <v>154.08000000000001</v>
      </c>
      <c r="L25" s="15">
        <v>0</v>
      </c>
      <c r="M25" s="15">
        <v>0</v>
      </c>
      <c r="N25" s="15">
        <v>154.08000000000001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E26/1286/12</f>
        <v>0</v>
      </c>
      <c r="E26" s="15">
        <f>F26+I26</f>
        <v>0</v>
      </c>
      <c r="F26" s="15">
        <f>SUM(G26:H26)</f>
        <v>0</v>
      </c>
      <c r="G26" s="15">
        <v>0</v>
      </c>
      <c r="H26" s="15">
        <v>0</v>
      </c>
      <c r="I26" s="15">
        <f>SUM(J26:K26)</f>
        <v>0</v>
      </c>
      <c r="J26" s="15">
        <v>0</v>
      </c>
      <c r="K26" s="15">
        <f>SUM(L26:U26)</f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E27/1286/12</f>
        <v>0</v>
      </c>
      <c r="E27" s="15">
        <f>F27+I27</f>
        <v>0</v>
      </c>
      <c r="F27" s="15">
        <f>SUM(G27:H27)</f>
        <v>0</v>
      </c>
      <c r="G27" s="15">
        <v>0</v>
      </c>
      <c r="H27" s="15">
        <v>0</v>
      </c>
      <c r="I27" s="15">
        <f>SUM(J27:K27)</f>
        <v>0</v>
      </c>
      <c r="J27" s="15">
        <v>0</v>
      </c>
      <c r="K27" s="15">
        <f>SUM(L27:U27)</f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E28/1286/12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E29/1286/12</f>
        <v>0.93555355264077755</v>
      </c>
      <c r="E29" s="15">
        <f>F29+I29</f>
        <v>14437.46242435248</v>
      </c>
      <c r="F29" s="15">
        <f>SUM(G29:H29)</f>
        <v>0</v>
      </c>
      <c r="G29" s="15">
        <v>0</v>
      </c>
      <c r="H29" s="15">
        <v>0</v>
      </c>
      <c r="I29" s="15">
        <f>SUM(J29:K29)</f>
        <v>14437.46242435248</v>
      </c>
      <c r="J29" s="15">
        <v>2202.3247765961401</v>
      </c>
      <c r="K29" s="15">
        <f>SUM(L29:U29)</f>
        <v>12235.137647756339</v>
      </c>
      <c r="L29" s="15">
        <v>8828.5425185786808</v>
      </c>
      <c r="M29" s="15">
        <v>2648.5627555736</v>
      </c>
      <c r="N29" s="15">
        <v>0</v>
      </c>
      <c r="O29" s="15">
        <v>0</v>
      </c>
      <c r="P29" s="15">
        <v>0</v>
      </c>
      <c r="Q29" s="15">
        <v>0</v>
      </c>
      <c r="R29" s="15">
        <v>596.98160406091301</v>
      </c>
      <c r="S29" s="15">
        <v>161.050769543147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E30/1286/12</f>
        <v>0.37980790159856642</v>
      </c>
      <c r="E30" s="15">
        <f>F30+I30</f>
        <v>5861.195537469077</v>
      </c>
      <c r="F30" s="15">
        <f>SUM(G30:H30)</f>
        <v>0</v>
      </c>
      <c r="G30" s="15">
        <v>0</v>
      </c>
      <c r="H30" s="15">
        <v>0</v>
      </c>
      <c r="I30" s="15">
        <f>SUM(J30:K30)</f>
        <v>5861.195537469077</v>
      </c>
      <c r="J30" s="15">
        <v>894.08067520714701</v>
      </c>
      <c r="K30" s="15">
        <f>SUM(L30:U30)</f>
        <v>4967.1148622619303</v>
      </c>
      <c r="L30" s="15">
        <v>3346.49483305584</v>
      </c>
      <c r="M30" s="15">
        <v>1003.94844991675</v>
      </c>
      <c r="N30" s="15">
        <v>0</v>
      </c>
      <c r="O30" s="15">
        <v>0</v>
      </c>
      <c r="P30" s="15">
        <v>0</v>
      </c>
      <c r="Q30" s="15">
        <v>0</v>
      </c>
      <c r="R30" s="15">
        <v>531.93101482233499</v>
      </c>
      <c r="S30" s="15">
        <v>84.740564467005001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E31/1286/12</f>
        <v>0</v>
      </c>
      <c r="E31" s="15">
        <f>F31+I31</f>
        <v>0</v>
      </c>
      <c r="F31" s="15">
        <f>SUM(G31:H31)</f>
        <v>0</v>
      </c>
      <c r="G31" s="15">
        <v>0</v>
      </c>
      <c r="H31" s="15">
        <v>0</v>
      </c>
      <c r="I31" s="15">
        <f>SUM(J31:K31)</f>
        <v>0</v>
      </c>
      <c r="J31" s="15">
        <v>0</v>
      </c>
      <c r="K31" s="15">
        <f>SUM(L31:U31)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E32/1286/12</f>
        <v>9.7547186329036931E-2</v>
      </c>
      <c r="E32" s="15">
        <f>F32+I32</f>
        <v>1505.3481794296979</v>
      </c>
      <c r="F32" s="15">
        <f>SUM(G32:H32)</f>
        <v>0</v>
      </c>
      <c r="G32" s="15">
        <v>0</v>
      </c>
      <c r="H32" s="15">
        <v>0</v>
      </c>
      <c r="I32" s="15">
        <f>SUM(J32:K32)</f>
        <v>1505.3481794296979</v>
      </c>
      <c r="J32" s="15">
        <v>229.62938330283501</v>
      </c>
      <c r="K32" s="15">
        <f>SUM(L32:U32)</f>
        <v>1275.7187961268628</v>
      </c>
      <c r="L32" s="15">
        <v>874.02570933928905</v>
      </c>
      <c r="M32" s="15">
        <v>262.20771280178701</v>
      </c>
      <c r="N32" s="15">
        <v>0</v>
      </c>
      <c r="O32" s="15">
        <v>0</v>
      </c>
      <c r="P32" s="15">
        <v>0</v>
      </c>
      <c r="Q32" s="15">
        <v>0</v>
      </c>
      <c r="R32" s="15">
        <v>130.34895204060899</v>
      </c>
      <c r="S32" s="15">
        <v>9.1364219451776698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E33/1286/12</f>
        <v>4.8773593164518507E-2</v>
      </c>
      <c r="E33" s="15">
        <f>F33+I33</f>
        <v>752.67408971484952</v>
      </c>
      <c r="F33" s="15">
        <f>SUM(G33:H33)</f>
        <v>0</v>
      </c>
      <c r="G33" s="15">
        <v>0</v>
      </c>
      <c r="H33" s="15">
        <v>0</v>
      </c>
      <c r="I33" s="15">
        <f>SUM(J33:K33)</f>
        <v>752.67408971484952</v>
      </c>
      <c r="J33" s="15">
        <v>114.814691651418</v>
      </c>
      <c r="K33" s="15">
        <f>SUM(L33:U33)</f>
        <v>637.85939806343151</v>
      </c>
      <c r="L33" s="15">
        <v>437.01285466964498</v>
      </c>
      <c r="M33" s="15">
        <v>131.10385640089299</v>
      </c>
      <c r="N33" s="15">
        <v>0</v>
      </c>
      <c r="O33" s="15">
        <v>0</v>
      </c>
      <c r="P33" s="15">
        <v>0</v>
      </c>
      <c r="Q33" s="15">
        <v>0</v>
      </c>
      <c r="R33" s="15">
        <v>65.174476020304596</v>
      </c>
      <c r="S33" s="15">
        <v>4.5682109725888296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E34/1286/12</f>
        <v>4.8773593164518507E-2</v>
      </c>
      <c r="E34" s="15">
        <f>F34+I34</f>
        <v>752.67408971484952</v>
      </c>
      <c r="F34" s="15">
        <f>SUM(G34:H34)</f>
        <v>0</v>
      </c>
      <c r="G34" s="15">
        <v>0</v>
      </c>
      <c r="H34" s="15">
        <v>0</v>
      </c>
      <c r="I34" s="15">
        <f>SUM(J34:K34)</f>
        <v>752.67408971484952</v>
      </c>
      <c r="J34" s="15">
        <v>114.814691651418</v>
      </c>
      <c r="K34" s="15">
        <f>SUM(L34:U34)</f>
        <v>637.85939806343151</v>
      </c>
      <c r="L34" s="15">
        <v>437.01285466964498</v>
      </c>
      <c r="M34" s="15">
        <v>131.10385640089299</v>
      </c>
      <c r="N34" s="15">
        <v>0</v>
      </c>
      <c r="O34" s="15">
        <v>0</v>
      </c>
      <c r="P34" s="15">
        <v>0</v>
      </c>
      <c r="Q34" s="15">
        <v>0</v>
      </c>
      <c r="R34" s="15">
        <v>65.174476020304596</v>
      </c>
      <c r="S34" s="15">
        <v>4.5682109725888296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E35/1286/12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E36/1286/12</f>
        <v>0</v>
      </c>
      <c r="E36" s="15">
        <f>F36+I36</f>
        <v>0</v>
      </c>
      <c r="F36" s="15">
        <f>SUM(G36:H36)</f>
        <v>0</v>
      </c>
      <c r="G36" s="15">
        <v>0</v>
      </c>
      <c r="H36" s="15">
        <v>0</v>
      </c>
      <c r="I36" s="15">
        <f>SUM(J36:K36)</f>
        <v>0</v>
      </c>
      <c r="J36" s="15">
        <v>0</v>
      </c>
      <c r="K36" s="15">
        <f>SUM(L36:U36)</f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E37/1286/12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E38/1286/12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E39/1286/12</f>
        <v>0.35295158475104804</v>
      </c>
      <c r="E39" s="15">
        <f>F39+I39</f>
        <v>5446.7488558781733</v>
      </c>
      <c r="F39" s="15">
        <f>SUM(G39:H39)</f>
        <v>0</v>
      </c>
      <c r="G39" s="15">
        <v>0</v>
      </c>
      <c r="H39" s="15">
        <v>0</v>
      </c>
      <c r="I39" s="15">
        <f>SUM(J39:K39)</f>
        <v>5446.7488558781733</v>
      </c>
      <c r="J39" s="15">
        <v>830.85999496446698</v>
      </c>
      <c r="K39" s="15">
        <f>SUM(L39:U39)</f>
        <v>4615.8888609137066</v>
      </c>
      <c r="L39" s="15">
        <v>3355.4426802030498</v>
      </c>
      <c r="M39" s="15">
        <v>1006.63280406091</v>
      </c>
      <c r="N39" s="15">
        <v>0</v>
      </c>
      <c r="O39" s="15">
        <v>0</v>
      </c>
      <c r="P39" s="15">
        <v>0</v>
      </c>
      <c r="Q39" s="15">
        <v>0</v>
      </c>
      <c r="R39" s="15">
        <v>127.56060913705601</v>
      </c>
      <c r="S39" s="15">
        <v>126.25276751269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E40/1286/12</f>
        <v>0.50981895575151392</v>
      </c>
      <c r="E40" s="15">
        <f>F40+I40</f>
        <v>7867.526125157362</v>
      </c>
      <c r="F40" s="15">
        <f>SUM(G40:H40)</f>
        <v>0</v>
      </c>
      <c r="G40" s="15">
        <v>0</v>
      </c>
      <c r="H40" s="15">
        <v>0</v>
      </c>
      <c r="I40" s="15">
        <f>SUM(J40:K40)</f>
        <v>7867.526125157362</v>
      </c>
      <c r="J40" s="15">
        <v>1200.13110383756</v>
      </c>
      <c r="K40" s="15">
        <f>SUM(L40:U40)</f>
        <v>6667.3950213198023</v>
      </c>
      <c r="L40" s="15">
        <v>4846.75053807107</v>
      </c>
      <c r="M40" s="15">
        <v>1454.02516142132</v>
      </c>
      <c r="N40" s="15">
        <v>0</v>
      </c>
      <c r="O40" s="15">
        <v>0</v>
      </c>
      <c r="P40" s="15">
        <v>0</v>
      </c>
      <c r="Q40" s="15">
        <v>0</v>
      </c>
      <c r="R40" s="15">
        <v>184.25421319796999</v>
      </c>
      <c r="S40" s="15">
        <v>182.36510862944201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E41/1286/12</f>
        <v>0.70590316950209575</v>
      </c>
      <c r="E41" s="15">
        <f>F41+I41</f>
        <v>10893.497711756341</v>
      </c>
      <c r="F41" s="15">
        <f>SUM(G41:H41)</f>
        <v>0</v>
      </c>
      <c r="G41" s="15">
        <v>0</v>
      </c>
      <c r="H41" s="15">
        <v>0</v>
      </c>
      <c r="I41" s="15">
        <f>SUM(J41:K41)</f>
        <v>10893.497711756341</v>
      </c>
      <c r="J41" s="15">
        <v>1661.7199899289301</v>
      </c>
      <c r="K41" s="15">
        <f>SUM(L41:U41)</f>
        <v>9231.7777218274114</v>
      </c>
      <c r="L41" s="15">
        <v>6710.8853604060896</v>
      </c>
      <c r="M41" s="15">
        <v>2013.2656081218299</v>
      </c>
      <c r="N41" s="15">
        <v>0</v>
      </c>
      <c r="O41" s="15">
        <v>0</v>
      </c>
      <c r="P41" s="15">
        <v>0</v>
      </c>
      <c r="Q41" s="15">
        <v>0</v>
      </c>
      <c r="R41" s="15">
        <v>255.12121827411099</v>
      </c>
      <c r="S41" s="15">
        <v>252.50553502538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E42/1286/12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E43/1286/12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E44/1286/12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E45/1286/12</f>
        <v>1.5686737100046571E-2</v>
      </c>
      <c r="E45" s="15">
        <f>F45+I45</f>
        <v>242.07772692791869</v>
      </c>
      <c r="F45" s="15">
        <f>SUM(G45:H45)</f>
        <v>0</v>
      </c>
      <c r="G45" s="15">
        <v>0</v>
      </c>
      <c r="H45" s="15">
        <v>0</v>
      </c>
      <c r="I45" s="15">
        <f>SUM(J45:K45)</f>
        <v>242.07772692791869</v>
      </c>
      <c r="J45" s="15">
        <v>36.927110887309603</v>
      </c>
      <c r="K45" s="15">
        <f>SUM(L45:U45)</f>
        <v>205.15061604060909</v>
      </c>
      <c r="L45" s="15">
        <v>149.13078578680199</v>
      </c>
      <c r="M45" s="15">
        <v>44.739235736040598</v>
      </c>
      <c r="N45" s="15">
        <v>0</v>
      </c>
      <c r="O45" s="15">
        <v>0</v>
      </c>
      <c r="P45" s="15">
        <v>0</v>
      </c>
      <c r="Q45" s="15">
        <v>0</v>
      </c>
      <c r="R45" s="15">
        <v>5.6693604060913803</v>
      </c>
      <c r="S45" s="15">
        <v>5.6112341116751301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E46/1286/12</f>
        <v>2.3530105650069865E-2</v>
      </c>
      <c r="E46" s="15">
        <f>F46+I46</f>
        <v>363.11659039187816</v>
      </c>
      <c r="F46" s="15">
        <f>SUM(G46:H46)</f>
        <v>0</v>
      </c>
      <c r="G46" s="15">
        <v>0</v>
      </c>
      <c r="H46" s="15">
        <v>0</v>
      </c>
      <c r="I46" s="15">
        <f>SUM(J46:K46)</f>
        <v>363.11659039187816</v>
      </c>
      <c r="J46" s="15">
        <v>55.3906663309645</v>
      </c>
      <c r="K46" s="15">
        <f>SUM(L46:U46)</f>
        <v>307.72592406091366</v>
      </c>
      <c r="L46" s="15">
        <v>223.69617868020299</v>
      </c>
      <c r="M46" s="15">
        <v>67.108853604060897</v>
      </c>
      <c r="N46" s="15">
        <v>0</v>
      </c>
      <c r="O46" s="15">
        <v>0</v>
      </c>
      <c r="P46" s="15">
        <v>0</v>
      </c>
      <c r="Q46" s="15">
        <v>0</v>
      </c>
      <c r="R46" s="15">
        <v>8.5040406091370606</v>
      </c>
      <c r="S46" s="15">
        <v>8.4168511675126894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E47/1286/12</f>
        <v>3.6602386566775308E-2</v>
      </c>
      <c r="E47" s="15">
        <f>F47+I47</f>
        <v>564.84802949847654</v>
      </c>
      <c r="F47" s="15">
        <f>SUM(G47:H47)</f>
        <v>0</v>
      </c>
      <c r="G47" s="15">
        <v>0</v>
      </c>
      <c r="H47" s="15">
        <v>0</v>
      </c>
      <c r="I47" s="15">
        <f>SUM(J47:K47)</f>
        <v>564.84802949847654</v>
      </c>
      <c r="J47" s="15">
        <v>86.163258737055699</v>
      </c>
      <c r="K47" s="15">
        <f>SUM(L47:U47)</f>
        <v>478.68477076142079</v>
      </c>
      <c r="L47" s="15">
        <v>347.971833502538</v>
      </c>
      <c r="M47" s="15">
        <v>104.391550050761</v>
      </c>
      <c r="N47" s="15">
        <v>0</v>
      </c>
      <c r="O47" s="15">
        <v>0</v>
      </c>
      <c r="P47" s="15">
        <v>0</v>
      </c>
      <c r="Q47" s="15">
        <v>0</v>
      </c>
      <c r="R47" s="15">
        <v>13.2285076142132</v>
      </c>
      <c r="S47" s="15">
        <v>13.0928795939086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E48/1286/12</f>
        <v>0.54213363417760951</v>
      </c>
      <c r="E48" s="15">
        <f>F48+I48</f>
        <v>8366.2062426288703</v>
      </c>
      <c r="F48" s="15">
        <f>SUM(G48:H48)</f>
        <v>0</v>
      </c>
      <c r="G48" s="15">
        <v>0</v>
      </c>
      <c r="H48" s="15">
        <v>0</v>
      </c>
      <c r="I48" s="15">
        <f>SUM(J48:K48)</f>
        <v>8366.2062426288703</v>
      </c>
      <c r="J48" s="15">
        <v>1276.20095226542</v>
      </c>
      <c r="K48" s="15">
        <f>SUM(L48:U48)</f>
        <v>7090.0052903634496</v>
      </c>
      <c r="L48" s="15">
        <v>5153.9599567918804</v>
      </c>
      <c r="M48" s="15">
        <v>1546.1879870375601</v>
      </c>
      <c r="N48" s="15">
        <v>0</v>
      </c>
      <c r="O48" s="15">
        <v>0</v>
      </c>
      <c r="P48" s="15">
        <v>0</v>
      </c>
      <c r="Q48" s="15">
        <v>0</v>
      </c>
      <c r="R48" s="15">
        <v>195.933095634517</v>
      </c>
      <c r="S48" s="15">
        <v>193.92425089949199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E49/1286/12</f>
        <v>0</v>
      </c>
      <c r="E49" s="15">
        <f>F49+I49</f>
        <v>0</v>
      </c>
      <c r="F49" s="15">
        <f>SUM(G49:H49)</f>
        <v>0</v>
      </c>
      <c r="G49" s="15">
        <v>0</v>
      </c>
      <c r="H49" s="15">
        <v>0</v>
      </c>
      <c r="I49" s="15">
        <f>SUM(J49:K49)</f>
        <v>0</v>
      </c>
      <c r="J49" s="15">
        <v>0</v>
      </c>
      <c r="K49" s="15">
        <f>SUM(L49:U49)</f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E50/1286/12</f>
        <v>0</v>
      </c>
      <c r="E50" s="15">
        <f>F50+I50</f>
        <v>0</v>
      </c>
      <c r="F50" s="15">
        <f>SUM(G50:H50)</f>
        <v>0</v>
      </c>
      <c r="G50" s="15">
        <v>0</v>
      </c>
      <c r="H50" s="15">
        <v>0</v>
      </c>
      <c r="I50" s="15">
        <f>SUM(J50:K50)</f>
        <v>0</v>
      </c>
      <c r="J50" s="15">
        <v>0</v>
      </c>
      <c r="K50" s="15">
        <f>SUM(L50:U50)</f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E51/1286/12</f>
        <v>0</v>
      </c>
      <c r="E51" s="15">
        <f>F51+I51</f>
        <v>0</v>
      </c>
      <c r="F51" s="15">
        <f>SUM(G51:H51)</f>
        <v>0</v>
      </c>
      <c r="G51" s="15">
        <v>0</v>
      </c>
      <c r="H51" s="15">
        <v>0</v>
      </c>
      <c r="I51" s="15">
        <f>SUM(J51:K51)</f>
        <v>0</v>
      </c>
      <c r="J51" s="15">
        <v>0</v>
      </c>
      <c r="K51" s="15">
        <f>SUM(L51:U51)</f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E52/1286/12</f>
        <v>0.18551520473142888</v>
      </c>
      <c r="E52" s="15">
        <f>F52+I52</f>
        <v>2862.8706394154101</v>
      </c>
      <c r="F52" s="15">
        <f>SUM(G52:H52)</f>
        <v>0</v>
      </c>
      <c r="G52" s="15">
        <v>0</v>
      </c>
      <c r="H52" s="15">
        <v>0</v>
      </c>
      <c r="I52" s="15">
        <f>SUM(J52:K52)</f>
        <v>2862.8706394154101</v>
      </c>
      <c r="J52" s="15">
        <v>0</v>
      </c>
      <c r="K52" s="15">
        <f>SUM(L52:U52)</f>
        <v>2862.8706394154101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2862.8706394154101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E53/1286/12</f>
        <v>0.13649287973715826</v>
      </c>
      <c r="E53" s="15">
        <f>F53+I53</f>
        <v>2106.3581201038264</v>
      </c>
      <c r="F53" s="15">
        <f>SUM(G53:H53)</f>
        <v>0</v>
      </c>
      <c r="G53" s="15">
        <v>0</v>
      </c>
      <c r="H53" s="15">
        <v>0</v>
      </c>
      <c r="I53" s="15">
        <f>SUM(J53:K53)</f>
        <v>2106.3581201038264</v>
      </c>
      <c r="J53" s="15">
        <v>321.30886577855</v>
      </c>
      <c r="K53" s="15">
        <f>SUM(L53:U53)</f>
        <v>1785.0492543252763</v>
      </c>
      <c r="L53" s="15">
        <v>1258.9620936121801</v>
      </c>
      <c r="M53" s="15">
        <v>377.68862808365498</v>
      </c>
      <c r="N53" s="15">
        <v>0</v>
      </c>
      <c r="O53" s="15">
        <v>0</v>
      </c>
      <c r="P53" s="15">
        <v>0</v>
      </c>
      <c r="Q53" s="15">
        <v>0</v>
      </c>
      <c r="R53" s="15">
        <v>119.32788426395901</v>
      </c>
      <c r="S53" s="15">
        <v>29.070648365482199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E54/1286/12</f>
        <v>1.3096331744503498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E55/1286/12</f>
        <v>0.19132501108225261</v>
      </c>
      <c r="E55" s="15">
        <f>F55+I55</f>
        <v>2952.5275710213223</v>
      </c>
      <c r="F55" s="15">
        <f>SUM(G55:H55)</f>
        <v>0</v>
      </c>
      <c r="G55" s="15">
        <v>0</v>
      </c>
      <c r="H55" s="15">
        <v>0</v>
      </c>
      <c r="I55" s="15">
        <f>SUM(J55:K55)</f>
        <v>2952.5275710213223</v>
      </c>
      <c r="J55" s="15">
        <v>450.38556168121897</v>
      </c>
      <c r="K55" s="15">
        <f>SUM(L55:U55)</f>
        <v>2502.1420093401034</v>
      </c>
      <c r="L55" s="15">
        <v>1764.7142984771599</v>
      </c>
      <c r="M55" s="15">
        <v>529.41428954314699</v>
      </c>
      <c r="N55" s="15">
        <v>0</v>
      </c>
      <c r="O55" s="15">
        <v>0</v>
      </c>
      <c r="P55" s="15">
        <v>0</v>
      </c>
      <c r="Q55" s="15">
        <v>0</v>
      </c>
      <c r="R55" s="15">
        <v>167.264467005076</v>
      </c>
      <c r="S55" s="15">
        <v>40.748954314720898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E56/1286/12</f>
        <v>0.13146776874185964</v>
      </c>
      <c r="E56" s="15">
        <f>F56+I56</f>
        <v>2028.8106072243781</v>
      </c>
      <c r="F56" s="15">
        <f>SUM(G56:H56)</f>
        <v>0</v>
      </c>
      <c r="G56" s="15">
        <v>0</v>
      </c>
      <c r="H56" s="15">
        <v>0</v>
      </c>
      <c r="I56" s="15">
        <f>SUM(J56:K56)</f>
        <v>2028.8106072243781</v>
      </c>
      <c r="J56" s="15">
        <v>309.47958415287098</v>
      </c>
      <c r="K56" s="15">
        <f>SUM(L56:U56)</f>
        <v>1719.3310230715072</v>
      </c>
      <c r="L56" s="15">
        <v>1212.6122453896401</v>
      </c>
      <c r="M56" s="15">
        <v>363.783673616893</v>
      </c>
      <c r="N56" s="15">
        <v>0</v>
      </c>
      <c r="O56" s="15">
        <v>0</v>
      </c>
      <c r="P56" s="15">
        <v>0</v>
      </c>
      <c r="Q56" s="15">
        <v>0</v>
      </c>
      <c r="R56" s="15">
        <v>114.93471837563401</v>
      </c>
      <c r="S56" s="15">
        <v>28.000385689340099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E57/1286/12</f>
        <v>9.7009864774099841E-2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E58/1286/12</f>
        <v>7.0429161825996497E-2</v>
      </c>
      <c r="E58" s="15">
        <f>F58+I58</f>
        <v>1086.862825298778</v>
      </c>
      <c r="F58" s="15">
        <f>SUM(G58:H58)</f>
        <v>0</v>
      </c>
      <c r="G58" s="15">
        <v>0</v>
      </c>
      <c r="H58" s="15">
        <v>0</v>
      </c>
      <c r="I58" s="15">
        <f>SUM(J58:K58)</f>
        <v>1086.862825298778</v>
      </c>
      <c r="J58" s="15">
        <v>165.79263436760999</v>
      </c>
      <c r="K58" s="15">
        <f>SUM(L58:U58)</f>
        <v>921.07019093116799</v>
      </c>
      <c r="L58" s="15">
        <v>649.61370288730996</v>
      </c>
      <c r="M58" s="15">
        <v>194.884110866193</v>
      </c>
      <c r="N58" s="15">
        <v>0</v>
      </c>
      <c r="O58" s="15">
        <v>0</v>
      </c>
      <c r="P58" s="15">
        <v>0</v>
      </c>
      <c r="Q58" s="15">
        <v>0</v>
      </c>
      <c r="R58" s="15">
        <v>61.572170558375703</v>
      </c>
      <c r="S58" s="15">
        <v>15.000206619289401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E59/1286/12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E60/1286/12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E61/1286/12</f>
        <v>0</v>
      </c>
      <c r="E61" s="15">
        <f>F61+I61</f>
        <v>0</v>
      </c>
      <c r="F61" s="15">
        <f>SUM(G61:H61)</f>
        <v>0</v>
      </c>
      <c r="G61" s="15">
        <v>0</v>
      </c>
      <c r="H61" s="15">
        <v>0</v>
      </c>
      <c r="I61" s="15">
        <f>SUM(J61:K61)</f>
        <v>0</v>
      </c>
      <c r="J61" s="15">
        <v>0</v>
      </c>
      <c r="K61" s="15">
        <f>SUM(L61:U61)</f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E62/1286/12</f>
        <v>9.4813782058613807E-2</v>
      </c>
      <c r="E62" s="15">
        <f>F62+I62</f>
        <v>1463.1662847285284</v>
      </c>
      <c r="F62" s="15">
        <f>SUM(G62:H62)</f>
        <v>0</v>
      </c>
      <c r="G62" s="15">
        <v>0</v>
      </c>
      <c r="H62" s="15">
        <v>0</v>
      </c>
      <c r="I62" s="15">
        <f>SUM(J62:K62)</f>
        <v>1463.1662847285284</v>
      </c>
      <c r="J62" s="15">
        <v>223.19485699248699</v>
      </c>
      <c r="K62" s="15">
        <f>SUM(L62:U62)</f>
        <v>1239.9714277360413</v>
      </c>
      <c r="L62" s="15">
        <v>505.80191512690402</v>
      </c>
      <c r="M62" s="15">
        <v>151.740574538071</v>
      </c>
      <c r="N62" s="15">
        <v>539</v>
      </c>
      <c r="O62" s="15">
        <v>0</v>
      </c>
      <c r="P62" s="15">
        <v>0</v>
      </c>
      <c r="Q62" s="15">
        <v>0</v>
      </c>
      <c r="R62" s="15">
        <v>34.202071065989898</v>
      </c>
      <c r="S62" s="15">
        <v>9.2268670050761692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E63/1286/12</f>
        <v>0</v>
      </c>
      <c r="E63" s="15">
        <f>F63+I63</f>
        <v>0</v>
      </c>
      <c r="F63" s="15">
        <f>SUM(G63:H63)</f>
        <v>0</v>
      </c>
      <c r="G63" s="15">
        <v>0</v>
      </c>
      <c r="H63" s="15">
        <v>0</v>
      </c>
      <c r="I63" s="15">
        <f>SUM(J63:K63)</f>
        <v>0</v>
      </c>
      <c r="J63" s="15">
        <v>0</v>
      </c>
      <c r="K63" s="15">
        <f>SUM(L63:U63)</f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E64/1286/12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E65/1286/12</f>
        <v>0</v>
      </c>
      <c r="E65" s="15">
        <f>F65+I65</f>
        <v>0</v>
      </c>
      <c r="F65" s="15">
        <f>SUM(G65:H65)</f>
        <v>0</v>
      </c>
      <c r="G65" s="15">
        <v>0</v>
      </c>
      <c r="H65" s="15">
        <v>0</v>
      </c>
      <c r="I65" s="15">
        <f>SUM(J65:K65)</f>
        <v>0</v>
      </c>
      <c r="J65" s="15">
        <v>0</v>
      </c>
      <c r="K65" s="15">
        <f>SUM(L65:U65)</f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E66/1286/12</f>
        <v>3.5094665767716367E-2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E67/1286/12</f>
        <v>0</v>
      </c>
      <c r="E67" s="15">
        <f>F67+I67</f>
        <v>0</v>
      </c>
      <c r="F67" s="15">
        <f>SUM(G67:H67)</f>
        <v>0</v>
      </c>
      <c r="G67" s="15">
        <v>0</v>
      </c>
      <c r="H67" s="15">
        <v>0</v>
      </c>
      <c r="I67" s="15">
        <f>SUM(J67:K67)</f>
        <v>0</v>
      </c>
      <c r="J67" s="15">
        <v>0</v>
      </c>
      <c r="K67" s="15">
        <f>SUM(L67:U67)</f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141</v>
      </c>
      <c r="C68" s="14"/>
      <c r="D68" s="15">
        <f>E68/1286/12</f>
        <v>0.6923281134126289</v>
      </c>
      <c r="E68" s="15">
        <f>F68+I68</f>
        <v>10684.007446183688</v>
      </c>
      <c r="F68" s="15">
        <f>SUM(G68:H68)</f>
        <v>0</v>
      </c>
      <c r="G68" s="15">
        <v>0</v>
      </c>
      <c r="H68" s="15">
        <v>0</v>
      </c>
      <c r="I68" s="15">
        <f>SUM(J68:K68)</f>
        <v>10684.007446183688</v>
      </c>
      <c r="J68" s="15">
        <v>1629.76384772294</v>
      </c>
      <c r="K68" s="15">
        <f>SUM(L68:U68)</f>
        <v>9054.2435984607491</v>
      </c>
      <c r="L68" s="15">
        <v>5858.3344842201004</v>
      </c>
      <c r="M68" s="15">
        <v>1757.5003452660301</v>
      </c>
      <c r="N68" s="15">
        <v>816.80895999999996</v>
      </c>
      <c r="O68" s="15">
        <v>0</v>
      </c>
      <c r="P68" s="15">
        <v>0</v>
      </c>
      <c r="Q68" s="15">
        <v>0</v>
      </c>
      <c r="R68" s="15">
        <v>271.57652661928898</v>
      </c>
      <c r="S68" s="15">
        <v>350.02328235533002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15">
      <c r="A69" s="13" t="s">
        <v>116</v>
      </c>
      <c r="B69" s="14" t="s">
        <v>167</v>
      </c>
      <c r="C69" s="14"/>
      <c r="D69" s="15">
        <f>E69/1286/12</f>
        <v>0.24264914932484347</v>
      </c>
      <c r="E69" s="15">
        <f>F69+I69</f>
        <v>3744.5616723809844</v>
      </c>
      <c r="F69" s="15">
        <f>SUM(G69:H69)</f>
        <v>0</v>
      </c>
      <c r="G69" s="15">
        <v>0</v>
      </c>
      <c r="H69" s="15">
        <v>0</v>
      </c>
      <c r="I69" s="15">
        <f>SUM(J69:K69)</f>
        <v>3744.5616723809844</v>
      </c>
      <c r="J69" s="15">
        <v>571.20432290557403</v>
      </c>
      <c r="K69" s="15">
        <f>SUM(L69:U69)</f>
        <v>3173.3573494754105</v>
      </c>
      <c r="L69" s="15">
        <v>843.24511515289305</v>
      </c>
      <c r="M69" s="15">
        <v>252.97353454586801</v>
      </c>
      <c r="N69" s="15">
        <v>1987.6659999999999</v>
      </c>
      <c r="O69" s="15">
        <v>0</v>
      </c>
      <c r="P69" s="15">
        <v>0</v>
      </c>
      <c r="Q69" s="15">
        <v>0</v>
      </c>
      <c r="R69" s="15">
        <v>39.090560649746202</v>
      </c>
      <c r="S69" s="15">
        <v>50.382139126903603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 ht="22.5">
      <c r="A70" s="13" t="s">
        <v>117</v>
      </c>
      <c r="B70" s="14" t="s">
        <v>159</v>
      </c>
      <c r="C70" s="14"/>
      <c r="D70" s="15">
        <f>E70/1286/12</f>
        <v>0.34119480791446616</v>
      </c>
      <c r="E70" s="15">
        <f>F70+I70</f>
        <v>5265.3182757360419</v>
      </c>
      <c r="F70" s="15">
        <f>SUM(G70:H70)</f>
        <v>0</v>
      </c>
      <c r="G70" s="15">
        <v>0</v>
      </c>
      <c r="H70" s="15">
        <v>0</v>
      </c>
      <c r="I70" s="15">
        <f>SUM(J70:K70)</f>
        <v>5265.3182757360419</v>
      </c>
      <c r="J70" s="15">
        <v>803.18414375634495</v>
      </c>
      <c r="K70" s="15">
        <f>SUM(L70:U70)</f>
        <v>4462.1341319796966</v>
      </c>
      <c r="L70" s="15">
        <v>2692.6391878172599</v>
      </c>
      <c r="M70" s="15">
        <v>807.79175634517799</v>
      </c>
      <c r="N70" s="15">
        <v>825.8</v>
      </c>
      <c r="O70" s="15">
        <v>0</v>
      </c>
      <c r="P70" s="15">
        <v>0</v>
      </c>
      <c r="Q70" s="15">
        <v>0</v>
      </c>
      <c r="R70" s="15">
        <v>76.717157360406205</v>
      </c>
      <c r="S70" s="15">
        <v>59.186030456852897</v>
      </c>
      <c r="T70" s="15">
        <v>0</v>
      </c>
      <c r="U70" s="15">
        <v>0</v>
      </c>
      <c r="V70" s="12"/>
      <c r="W70" s="12"/>
      <c r="X70" s="12"/>
      <c r="Y70" s="12"/>
      <c r="Z70" s="12"/>
    </row>
    <row r="71" spans="1:26" ht="22.5">
      <c r="A71" s="13" t="s">
        <v>118</v>
      </c>
      <c r="B71" s="14" t="s">
        <v>158</v>
      </c>
      <c r="C71" s="14"/>
      <c r="D71" s="15">
        <f>E71/1286/12</f>
        <v>0.61167189717151738</v>
      </c>
      <c r="E71" s="15">
        <f>F71+I71</f>
        <v>9439.3207171508566</v>
      </c>
      <c r="F71" s="15">
        <f>SUM(G71:H71)</f>
        <v>0</v>
      </c>
      <c r="G71" s="15">
        <v>0</v>
      </c>
      <c r="H71" s="15">
        <v>0</v>
      </c>
      <c r="I71" s="15">
        <f>SUM(J71:K71)</f>
        <v>9439.3207171508566</v>
      </c>
      <c r="J71" s="15">
        <v>1439.89638058233</v>
      </c>
      <c r="K71" s="15">
        <f>SUM(L71:U71)</f>
        <v>7999.4243365685261</v>
      </c>
      <c r="L71" s="15">
        <v>1480.5373011167501</v>
      </c>
      <c r="M71" s="15">
        <v>444.16119033502503</v>
      </c>
      <c r="N71" s="15">
        <v>6000</v>
      </c>
      <c r="O71" s="15">
        <v>0</v>
      </c>
      <c r="P71" s="15">
        <v>0</v>
      </c>
      <c r="Q71" s="15">
        <v>0</v>
      </c>
      <c r="R71" s="15">
        <v>42.182633908629398</v>
      </c>
      <c r="S71" s="15">
        <v>32.543211208121797</v>
      </c>
      <c r="T71" s="15">
        <v>0</v>
      </c>
      <c r="U71" s="15">
        <v>0</v>
      </c>
      <c r="V71" s="12"/>
      <c r="W71" s="12"/>
      <c r="X71" s="12"/>
      <c r="Y71" s="12"/>
      <c r="Z71" s="12"/>
    </row>
    <row r="72" spans="1:26" ht="15">
      <c r="A72" s="13" t="s">
        <v>140</v>
      </c>
      <c r="B72" s="14" t="s">
        <v>162</v>
      </c>
      <c r="C72" s="14"/>
      <c r="D72" s="15">
        <f>E72/1286/12</f>
        <v>0.17757297107098968</v>
      </c>
      <c r="E72" s="15">
        <f>F72+I72</f>
        <v>2740.3060895675126</v>
      </c>
      <c r="F72" s="15">
        <f>SUM(G72:H72)</f>
        <v>0</v>
      </c>
      <c r="G72" s="15">
        <v>0</v>
      </c>
      <c r="H72" s="15">
        <v>0</v>
      </c>
      <c r="I72" s="15">
        <f>SUM(J72:K72)</f>
        <v>2740.3060895675126</v>
      </c>
      <c r="J72" s="15">
        <v>418.01279332385798</v>
      </c>
      <c r="K72" s="15">
        <f>SUM(L72:U72)</f>
        <v>2322.2932962436544</v>
      </c>
      <c r="L72" s="15">
        <v>739.44014619289305</v>
      </c>
      <c r="M72" s="15">
        <v>221.832043857868</v>
      </c>
      <c r="N72" s="15">
        <v>1323.7</v>
      </c>
      <c r="O72" s="15">
        <v>0</v>
      </c>
      <c r="P72" s="15">
        <v>0</v>
      </c>
      <c r="Q72" s="15">
        <v>0</v>
      </c>
      <c r="R72" s="15">
        <v>21.067711675126901</v>
      </c>
      <c r="S72" s="15">
        <v>16.253394517766498</v>
      </c>
      <c r="T72" s="15">
        <v>0</v>
      </c>
      <c r="U72" s="15">
        <v>0</v>
      </c>
      <c r="V72" s="12"/>
      <c r="W72" s="12"/>
      <c r="X72" s="12"/>
      <c r="Y72" s="12"/>
      <c r="Z72" s="12"/>
    </row>
    <row r="73" spans="1:26">
      <c r="A73" s="9"/>
      <c r="B73" s="10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6">
      <c r="A74" s="68" t="s">
        <v>69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6">
      <c r="A75" s="68" t="s">
        <v>70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1:26">
      <c r="A76" s="68" t="s">
        <v>71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1:26">
      <c r="A77" s="68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</row>
  </sheetData>
  <mergeCells count="22">
    <mergeCell ref="A14:U14"/>
    <mergeCell ref="I20:I21"/>
    <mergeCell ref="J20:J21"/>
    <mergeCell ref="F20:H20"/>
    <mergeCell ref="A20:A21"/>
    <mergeCell ref="L20:U20"/>
    <mergeCell ref="A75:R75"/>
    <mergeCell ref="B20:B21"/>
    <mergeCell ref="C20:C21"/>
    <mergeCell ref="D20:D21"/>
    <mergeCell ref="E20:E21"/>
    <mergeCell ref="A74:R74"/>
    <mergeCell ref="A76:R76"/>
    <mergeCell ref="A77:R77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2:Z75"/>
  <sheetViews>
    <sheetView topLeftCell="A53" zoomScaleNormal="100" workbookViewId="0">
      <selection activeCell="B68" sqref="B68:B70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>
      <c r="A11" s="67" t="s">
        <v>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>
      <c r="A13" s="70" t="s">
        <v>177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>
      <c r="A15" s="70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>
      <c r="A17" s="26" t="s">
        <v>176</v>
      </c>
      <c r="B17" s="26"/>
      <c r="C17" s="26"/>
      <c r="D17" s="26"/>
      <c r="E17" s="26"/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6">
      <c r="A18" s="26" t="s">
        <v>138</v>
      </c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6">
      <c r="L19" s="6"/>
      <c r="M19" s="6"/>
      <c r="N19" s="6"/>
      <c r="O19" s="6"/>
      <c r="P19" s="6"/>
      <c r="Q19" s="6"/>
      <c r="R19" s="6"/>
      <c r="S19" s="25"/>
      <c r="U19" s="7" t="s">
        <v>11</v>
      </c>
    </row>
    <row r="20" spans="1:26" ht="15" customHeight="1">
      <c r="A20" s="81" t="s">
        <v>12</v>
      </c>
      <c r="B20" s="81" t="s">
        <v>13</v>
      </c>
      <c r="C20" s="81" t="s">
        <v>14</v>
      </c>
      <c r="D20" s="81" t="s">
        <v>137</v>
      </c>
      <c r="E20" s="81" t="s">
        <v>136</v>
      </c>
      <c r="F20" s="83" t="s">
        <v>135</v>
      </c>
      <c r="G20" s="83"/>
      <c r="H20" s="83"/>
      <c r="I20" s="81" t="s">
        <v>134</v>
      </c>
      <c r="J20" s="81" t="s">
        <v>133</v>
      </c>
      <c r="K20" s="81" t="s">
        <v>132</v>
      </c>
      <c r="L20" s="84" t="s">
        <v>131</v>
      </c>
      <c r="M20" s="84"/>
      <c r="N20" s="84"/>
      <c r="O20" s="84"/>
      <c r="P20" s="84"/>
      <c r="Q20" s="84"/>
      <c r="R20" s="84"/>
      <c r="S20" s="84"/>
      <c r="T20" s="84"/>
      <c r="U20" s="85"/>
      <c r="V20" s="8"/>
    </row>
    <row r="21" spans="1:26" ht="56.25">
      <c r="A21" s="74"/>
      <c r="B21" s="74"/>
      <c r="C21" s="74"/>
      <c r="D21" s="74"/>
      <c r="E21" s="74"/>
      <c r="F21" s="24" t="s">
        <v>130</v>
      </c>
      <c r="G21" s="24" t="s">
        <v>129</v>
      </c>
      <c r="H21" s="24" t="s">
        <v>128</v>
      </c>
      <c r="I21" s="74"/>
      <c r="J21" s="82"/>
      <c r="K21" s="74"/>
      <c r="L21" s="22" t="s">
        <v>127</v>
      </c>
      <c r="M21" s="22" t="s">
        <v>126</v>
      </c>
      <c r="N21" s="22" t="s">
        <v>125</v>
      </c>
      <c r="O21" s="22" t="s">
        <v>124</v>
      </c>
      <c r="P21" s="22" t="s">
        <v>123</v>
      </c>
      <c r="Q21" s="22" t="s">
        <v>122</v>
      </c>
      <c r="R21" s="22" t="s">
        <v>121</v>
      </c>
      <c r="S21" s="22" t="s">
        <v>120</v>
      </c>
      <c r="T21" s="22" t="s">
        <v>119</v>
      </c>
      <c r="U21" s="22" t="s">
        <v>15</v>
      </c>
    </row>
    <row r="22" spans="1:26" s="12" customFormat="1" ht="22.5">
      <c r="A22" s="9"/>
      <c r="B22" s="10" t="s">
        <v>16</v>
      </c>
      <c r="C22" s="10"/>
      <c r="D22" s="11">
        <f>SUM(D24:D70)+D23</f>
        <v>11.267257784011749</v>
      </c>
      <c r="E22" s="11">
        <f>SUM(E24:E70)+E23</f>
        <v>169184.63598160679</v>
      </c>
      <c r="F22" s="11">
        <f>SUM(F24:F70)+F23</f>
        <v>0</v>
      </c>
      <c r="G22" s="11">
        <f>SUM(G24:G70)+G23</f>
        <v>0</v>
      </c>
      <c r="H22" s="11">
        <f>SUM(H24:H70)+H23</f>
        <v>0</v>
      </c>
      <c r="I22" s="11">
        <f>SUM(I24:I70)+I23</f>
        <v>169184.63598160679</v>
      </c>
      <c r="J22" s="11">
        <f>SUM(J24:J70)+J23</f>
        <v>25328.815820808024</v>
      </c>
      <c r="K22" s="11">
        <f>SUM(K24:K70)+K23</f>
        <v>143855.82016079879</v>
      </c>
      <c r="L22" s="11">
        <f>SUM(L24:L70)+L23</f>
        <v>93690.435454406528</v>
      </c>
      <c r="M22" s="11">
        <f>SUM(M24:M70)+M23</f>
        <v>28107.130636321945</v>
      </c>
      <c r="N22" s="11">
        <f>SUM(N24:N70)+N23</f>
        <v>11393.076000000001</v>
      </c>
      <c r="O22" s="11">
        <f>SUM(O24:O70)+O23</f>
        <v>0</v>
      </c>
      <c r="P22" s="11">
        <f>SUM(P24:P70)+P23</f>
        <v>0</v>
      </c>
      <c r="Q22" s="11">
        <f>SUM(Q24:Q70)+Q23</f>
        <v>0</v>
      </c>
      <c r="R22" s="11">
        <f>SUM(R24:R70)+R23</f>
        <v>5566.0650596142077</v>
      </c>
      <c r="S22" s="11">
        <f>SUM(S24:S70)+S23</f>
        <v>1978.8319685908612</v>
      </c>
      <c r="T22" s="11">
        <f>SUM(T24:T70)+T23</f>
        <v>3120.2810418652402</v>
      </c>
      <c r="U22" s="11">
        <f>SUM(U24:U70)+U23</f>
        <v>0</v>
      </c>
    </row>
    <row r="23" spans="1:26" ht="15">
      <c r="A23" s="13">
        <v>1</v>
      </c>
      <c r="B23" s="14" t="s">
        <v>17</v>
      </c>
      <c r="C23" s="14"/>
      <c r="D23" s="15">
        <f>E23/1251.3/12</f>
        <v>2.5342945672444444</v>
      </c>
      <c r="E23" s="15">
        <f>F23+I23</f>
        <v>38053.953503915676</v>
      </c>
      <c r="F23" s="15">
        <f>SUM(G23:H23)</f>
        <v>0</v>
      </c>
      <c r="G23" s="15">
        <v>0</v>
      </c>
      <c r="H23" s="15">
        <v>0</v>
      </c>
      <c r="I23" s="15">
        <f>SUM(J23:K23)</f>
        <v>38053.953503915676</v>
      </c>
      <c r="J23" s="15">
        <v>5750.7557644396802</v>
      </c>
      <c r="K23" s="15">
        <f>SUM(L23:U23)</f>
        <v>32303.197739476</v>
      </c>
      <c r="L23" s="15">
        <v>23805.72022752</v>
      </c>
      <c r="M23" s="15">
        <v>7141.7160682559997</v>
      </c>
      <c r="N23" s="15">
        <v>0</v>
      </c>
      <c r="O23" s="15">
        <v>0</v>
      </c>
      <c r="P23" s="15">
        <v>0</v>
      </c>
      <c r="Q23" s="15">
        <v>0</v>
      </c>
      <c r="R23" s="15">
        <v>1001.2068400000001</v>
      </c>
      <c r="S23" s="15">
        <v>19.895669999999999</v>
      </c>
      <c r="T23" s="15">
        <v>334.65893369999998</v>
      </c>
      <c r="U23" s="15">
        <v>0</v>
      </c>
      <c r="V23" s="12"/>
      <c r="W23" s="12"/>
      <c r="X23" s="12"/>
      <c r="Y23" s="12"/>
      <c r="Z23" s="12"/>
    </row>
    <row r="24" spans="1:26" ht="15">
      <c r="A24" s="13" t="s">
        <v>18</v>
      </c>
      <c r="B24" s="14" t="s">
        <v>19</v>
      </c>
      <c r="C24" s="14"/>
      <c r="D24" s="15">
        <f>E24/1251.3/12</f>
        <v>0</v>
      </c>
      <c r="E24" s="15">
        <f>F24+I24</f>
        <v>0</v>
      </c>
      <c r="F24" s="15">
        <f>SUM(G24:H24)</f>
        <v>0</v>
      </c>
      <c r="G24" s="15">
        <v>0</v>
      </c>
      <c r="H24" s="15">
        <v>0</v>
      </c>
      <c r="I24" s="15">
        <f>SUM(J24:K24)</f>
        <v>0</v>
      </c>
      <c r="J24" s="15">
        <v>0</v>
      </c>
      <c r="K24" s="15">
        <f>SUM(L24:U24)</f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2"/>
      <c r="W24" s="12"/>
      <c r="X24" s="12"/>
      <c r="Y24" s="12"/>
      <c r="Z24" s="12"/>
    </row>
    <row r="25" spans="1:26" ht="22.5">
      <c r="A25" s="13" t="s">
        <v>56</v>
      </c>
      <c r="B25" s="14" t="s">
        <v>20</v>
      </c>
      <c r="C25" s="14"/>
      <c r="D25" s="15">
        <f>E25/1251.3/12</f>
        <v>2.0180612163350115E-2</v>
      </c>
      <c r="E25" s="15">
        <f>F25+I25</f>
        <v>303.024</v>
      </c>
      <c r="F25" s="15">
        <f>SUM(G25:H25)</f>
        <v>0</v>
      </c>
      <c r="G25" s="15">
        <v>0</v>
      </c>
      <c r="H25" s="15">
        <v>0</v>
      </c>
      <c r="I25" s="15">
        <f>SUM(J25:K25)</f>
        <v>303.024</v>
      </c>
      <c r="J25" s="15">
        <v>46.223999999999997</v>
      </c>
      <c r="K25" s="15">
        <f>SUM(L25:U25)</f>
        <v>256.8</v>
      </c>
      <c r="L25" s="15">
        <v>0</v>
      </c>
      <c r="M25" s="15">
        <v>0</v>
      </c>
      <c r="N25" s="15">
        <v>256.8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2"/>
      <c r="W25" s="12"/>
      <c r="X25" s="12"/>
      <c r="Y25" s="12"/>
      <c r="Z25" s="12"/>
    </row>
    <row r="26" spans="1:26" ht="33.75">
      <c r="A26" s="13" t="s">
        <v>65</v>
      </c>
      <c r="B26" s="14" t="s">
        <v>21</v>
      </c>
      <c r="C26" s="14"/>
      <c r="D26" s="15">
        <f>E26/1251.3/12</f>
        <v>1.0856228844446445E-3</v>
      </c>
      <c r="E26" s="15">
        <f>F26+I26</f>
        <v>16.301278983667004</v>
      </c>
      <c r="F26" s="15">
        <f>SUM(G26:H26)</f>
        <v>0</v>
      </c>
      <c r="G26" s="15">
        <v>0</v>
      </c>
      <c r="H26" s="15">
        <v>0</v>
      </c>
      <c r="I26" s="15">
        <f>SUM(J26:K26)</f>
        <v>16.301278983667004</v>
      </c>
      <c r="J26" s="15">
        <v>2.48663577716954</v>
      </c>
      <c r="K26" s="15">
        <f>SUM(L26:U26)</f>
        <v>13.814643206497465</v>
      </c>
      <c r="L26" s="15">
        <v>9.7432113380710703</v>
      </c>
      <c r="M26" s="15">
        <v>2.9229634014213199</v>
      </c>
      <c r="N26" s="15">
        <v>0</v>
      </c>
      <c r="O26" s="15">
        <v>0</v>
      </c>
      <c r="P26" s="15">
        <v>0</v>
      </c>
      <c r="Q26" s="15">
        <v>0</v>
      </c>
      <c r="R26" s="15">
        <v>0.92348832487309396</v>
      </c>
      <c r="S26" s="15">
        <v>0.22498014213197901</v>
      </c>
      <c r="T26" s="15">
        <v>0</v>
      </c>
      <c r="U26" s="15">
        <v>0</v>
      </c>
      <c r="V26" s="12"/>
      <c r="W26" s="12"/>
      <c r="X26" s="12"/>
      <c r="Y26" s="12"/>
      <c r="Z26" s="12"/>
    </row>
    <row r="27" spans="1:26" ht="33.75">
      <c r="A27" s="13" t="s">
        <v>74</v>
      </c>
      <c r="B27" s="14" t="s">
        <v>22</v>
      </c>
      <c r="C27" s="14"/>
      <c r="D27" s="15">
        <f>E27/1251.3/12</f>
        <v>0</v>
      </c>
      <c r="E27" s="15">
        <f>F27+I27</f>
        <v>0</v>
      </c>
      <c r="F27" s="15">
        <f>SUM(G27:H27)</f>
        <v>0</v>
      </c>
      <c r="G27" s="15">
        <v>0</v>
      </c>
      <c r="H27" s="15">
        <v>0</v>
      </c>
      <c r="I27" s="15">
        <f>SUM(J27:K27)</f>
        <v>0</v>
      </c>
      <c r="J27" s="15">
        <v>0</v>
      </c>
      <c r="K27" s="15">
        <f>SUM(L27:U27)</f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2"/>
      <c r="W27" s="12"/>
      <c r="X27" s="12"/>
      <c r="Y27" s="12"/>
      <c r="Z27" s="12"/>
    </row>
    <row r="28" spans="1:26" ht="33.75">
      <c r="A28" s="13" t="s">
        <v>75</v>
      </c>
      <c r="B28" s="14" t="s">
        <v>23</v>
      </c>
      <c r="C28" s="14"/>
      <c r="D28" s="15">
        <f>E28/1251.3/12</f>
        <v>0</v>
      </c>
      <c r="E28" s="15">
        <f>F28+I28</f>
        <v>0</v>
      </c>
      <c r="F28" s="15">
        <f>SUM(G28:H28)</f>
        <v>0</v>
      </c>
      <c r="G28" s="15">
        <v>0</v>
      </c>
      <c r="H28" s="15">
        <v>0</v>
      </c>
      <c r="I28" s="15">
        <f>SUM(J28:K28)</f>
        <v>0</v>
      </c>
      <c r="J28" s="15">
        <v>0</v>
      </c>
      <c r="K28" s="15">
        <f>SUM(L28:U28)</f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2"/>
      <c r="W28" s="12"/>
      <c r="X28" s="12"/>
      <c r="Y28" s="12"/>
      <c r="Z28" s="12"/>
    </row>
    <row r="29" spans="1:26" ht="22.5">
      <c r="A29" s="13" t="s">
        <v>76</v>
      </c>
      <c r="B29" s="14" t="s">
        <v>24</v>
      </c>
      <c r="C29" s="14"/>
      <c r="D29" s="15">
        <f>E29/1251.3/12</f>
        <v>0.96149753751781342</v>
      </c>
      <c r="E29" s="15">
        <f>F29+I29</f>
        <v>14437.46242435248</v>
      </c>
      <c r="F29" s="15">
        <f>SUM(G29:H29)</f>
        <v>0</v>
      </c>
      <c r="G29" s="15">
        <v>0</v>
      </c>
      <c r="H29" s="15">
        <v>0</v>
      </c>
      <c r="I29" s="15">
        <f>SUM(J29:K29)</f>
        <v>14437.46242435248</v>
      </c>
      <c r="J29" s="15">
        <v>2202.3247765961401</v>
      </c>
      <c r="K29" s="15">
        <f>SUM(L29:U29)</f>
        <v>12235.137647756339</v>
      </c>
      <c r="L29" s="15">
        <v>8828.5425185786808</v>
      </c>
      <c r="M29" s="15">
        <v>2648.5627555736</v>
      </c>
      <c r="N29" s="15">
        <v>0</v>
      </c>
      <c r="O29" s="15">
        <v>0</v>
      </c>
      <c r="P29" s="15">
        <v>0</v>
      </c>
      <c r="Q29" s="15">
        <v>0</v>
      </c>
      <c r="R29" s="15">
        <v>596.98160406091301</v>
      </c>
      <c r="S29" s="15">
        <v>161.050769543147</v>
      </c>
      <c r="T29" s="15">
        <v>0</v>
      </c>
      <c r="U29" s="15">
        <v>0</v>
      </c>
      <c r="V29" s="12"/>
      <c r="W29" s="12"/>
      <c r="X29" s="12"/>
      <c r="Y29" s="12"/>
      <c r="Z29" s="12"/>
    </row>
    <row r="30" spans="1:26" ht="15">
      <c r="A30" s="13" t="s">
        <v>77</v>
      </c>
      <c r="B30" s="14" t="s">
        <v>25</v>
      </c>
      <c r="C30" s="14"/>
      <c r="D30" s="15">
        <f>E30/1251.3/12</f>
        <v>0.39034041513286694</v>
      </c>
      <c r="E30" s="15">
        <f>F30+I30</f>
        <v>5861.195537469077</v>
      </c>
      <c r="F30" s="15">
        <f>SUM(G30:H30)</f>
        <v>0</v>
      </c>
      <c r="G30" s="15">
        <v>0</v>
      </c>
      <c r="H30" s="15">
        <v>0</v>
      </c>
      <c r="I30" s="15">
        <f>SUM(J30:K30)</f>
        <v>5861.195537469077</v>
      </c>
      <c r="J30" s="15">
        <v>894.08067520714701</v>
      </c>
      <c r="K30" s="15">
        <f>SUM(L30:U30)</f>
        <v>4967.1148622619303</v>
      </c>
      <c r="L30" s="15">
        <v>3346.49483305584</v>
      </c>
      <c r="M30" s="15">
        <v>1003.94844991675</v>
      </c>
      <c r="N30" s="15">
        <v>0</v>
      </c>
      <c r="O30" s="15">
        <v>0</v>
      </c>
      <c r="P30" s="15">
        <v>0</v>
      </c>
      <c r="Q30" s="15">
        <v>0</v>
      </c>
      <c r="R30" s="15">
        <v>531.93101482233499</v>
      </c>
      <c r="S30" s="15">
        <v>84.740564467005001</v>
      </c>
      <c r="T30" s="15">
        <v>0</v>
      </c>
      <c r="U30" s="15">
        <v>0</v>
      </c>
      <c r="V30" s="12"/>
      <c r="W30" s="12"/>
      <c r="X30" s="12"/>
      <c r="Y30" s="12"/>
      <c r="Z30" s="12"/>
    </row>
    <row r="31" spans="1:26" ht="22.5">
      <c r="A31" s="13" t="s">
        <v>78</v>
      </c>
      <c r="B31" s="14" t="s">
        <v>26</v>
      </c>
      <c r="C31" s="14"/>
      <c r="D31" s="15">
        <f>E31/1251.3/12</f>
        <v>0</v>
      </c>
      <c r="E31" s="15">
        <f>F31+I31</f>
        <v>0</v>
      </c>
      <c r="F31" s="15">
        <f>SUM(G31:H31)</f>
        <v>0</v>
      </c>
      <c r="G31" s="15">
        <v>0</v>
      </c>
      <c r="H31" s="15">
        <v>0</v>
      </c>
      <c r="I31" s="15">
        <f>SUM(J31:K31)</f>
        <v>0</v>
      </c>
      <c r="J31" s="15">
        <v>0</v>
      </c>
      <c r="K31" s="15">
        <f>SUM(L31:U31)</f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2"/>
      <c r="W31" s="12"/>
      <c r="X31" s="12"/>
      <c r="Y31" s="12"/>
      <c r="Z31" s="12"/>
    </row>
    <row r="32" spans="1:26" ht="22.5">
      <c r="A32" s="13" t="s">
        <v>79</v>
      </c>
      <c r="B32" s="14" t="s">
        <v>27</v>
      </c>
      <c r="C32" s="14"/>
      <c r="D32" s="15">
        <f>E32/1251.3/12</f>
        <v>0.10025228292107528</v>
      </c>
      <c r="E32" s="15">
        <f>F32+I32</f>
        <v>1505.3481794296979</v>
      </c>
      <c r="F32" s="15">
        <f>SUM(G32:H32)</f>
        <v>0</v>
      </c>
      <c r="G32" s="15">
        <v>0</v>
      </c>
      <c r="H32" s="15">
        <v>0</v>
      </c>
      <c r="I32" s="15">
        <f>SUM(J32:K32)</f>
        <v>1505.3481794296979</v>
      </c>
      <c r="J32" s="15">
        <v>229.62938330283501</v>
      </c>
      <c r="K32" s="15">
        <f>SUM(L32:U32)</f>
        <v>1275.7187961268628</v>
      </c>
      <c r="L32" s="15">
        <v>874.02570933928905</v>
      </c>
      <c r="M32" s="15">
        <v>262.20771280178701</v>
      </c>
      <c r="N32" s="15">
        <v>0</v>
      </c>
      <c r="O32" s="15">
        <v>0</v>
      </c>
      <c r="P32" s="15">
        <v>0</v>
      </c>
      <c r="Q32" s="15">
        <v>0</v>
      </c>
      <c r="R32" s="15">
        <v>130.34895204060899</v>
      </c>
      <c r="S32" s="15">
        <v>9.1364219451776698</v>
      </c>
      <c r="T32" s="15">
        <v>0</v>
      </c>
      <c r="U32" s="15">
        <v>0</v>
      </c>
      <c r="V32" s="12"/>
      <c r="W32" s="12"/>
      <c r="X32" s="12"/>
      <c r="Y32" s="12"/>
      <c r="Z32" s="12"/>
    </row>
    <row r="33" spans="1:26" ht="22.5">
      <c r="A33" s="13" t="s">
        <v>80</v>
      </c>
      <c r="B33" s="14" t="s">
        <v>28</v>
      </c>
      <c r="C33" s="14"/>
      <c r="D33" s="15">
        <f>E33/1251.3/12</f>
        <v>5.0126141460537676E-2</v>
      </c>
      <c r="E33" s="15">
        <f>F33+I33</f>
        <v>752.67408971484952</v>
      </c>
      <c r="F33" s="15">
        <f>SUM(G33:H33)</f>
        <v>0</v>
      </c>
      <c r="G33" s="15">
        <v>0</v>
      </c>
      <c r="H33" s="15">
        <v>0</v>
      </c>
      <c r="I33" s="15">
        <f>SUM(J33:K33)</f>
        <v>752.67408971484952</v>
      </c>
      <c r="J33" s="15">
        <v>114.814691651418</v>
      </c>
      <c r="K33" s="15">
        <f>SUM(L33:U33)</f>
        <v>637.85939806343151</v>
      </c>
      <c r="L33" s="15">
        <v>437.01285466964498</v>
      </c>
      <c r="M33" s="15">
        <v>131.10385640089299</v>
      </c>
      <c r="N33" s="15">
        <v>0</v>
      </c>
      <c r="O33" s="15">
        <v>0</v>
      </c>
      <c r="P33" s="15">
        <v>0</v>
      </c>
      <c r="Q33" s="15">
        <v>0</v>
      </c>
      <c r="R33" s="15">
        <v>65.174476020304596</v>
      </c>
      <c r="S33" s="15">
        <v>4.5682109725888296</v>
      </c>
      <c r="T33" s="15">
        <v>0</v>
      </c>
      <c r="U33" s="15">
        <v>0</v>
      </c>
      <c r="V33" s="12"/>
      <c r="W33" s="12"/>
      <c r="X33" s="12"/>
      <c r="Y33" s="12"/>
      <c r="Z33" s="12"/>
    </row>
    <row r="34" spans="1:26" ht="33.75">
      <c r="A34" s="13" t="s">
        <v>81</v>
      </c>
      <c r="B34" s="14" t="s">
        <v>29</v>
      </c>
      <c r="C34" s="14"/>
      <c r="D34" s="15">
        <f>E34/1251.3/12</f>
        <v>5.0126141460537676E-2</v>
      </c>
      <c r="E34" s="15">
        <f>F34+I34</f>
        <v>752.67408971484952</v>
      </c>
      <c r="F34" s="15">
        <f>SUM(G34:H34)</f>
        <v>0</v>
      </c>
      <c r="G34" s="15">
        <v>0</v>
      </c>
      <c r="H34" s="15">
        <v>0</v>
      </c>
      <c r="I34" s="15">
        <f>SUM(J34:K34)</f>
        <v>752.67408971484952</v>
      </c>
      <c r="J34" s="15">
        <v>114.814691651418</v>
      </c>
      <c r="K34" s="15">
        <f>SUM(L34:U34)</f>
        <v>637.85939806343151</v>
      </c>
      <c r="L34" s="15">
        <v>437.01285466964498</v>
      </c>
      <c r="M34" s="15">
        <v>131.10385640089299</v>
      </c>
      <c r="N34" s="15">
        <v>0</v>
      </c>
      <c r="O34" s="15">
        <v>0</v>
      </c>
      <c r="P34" s="15">
        <v>0</v>
      </c>
      <c r="Q34" s="15">
        <v>0</v>
      </c>
      <c r="R34" s="15">
        <v>65.174476020304596</v>
      </c>
      <c r="S34" s="15">
        <v>4.5682109725888296</v>
      </c>
      <c r="T34" s="15">
        <v>0</v>
      </c>
      <c r="U34" s="15">
        <v>0</v>
      </c>
      <c r="V34" s="12"/>
      <c r="W34" s="12"/>
      <c r="X34" s="12"/>
      <c r="Y34" s="12"/>
      <c r="Z34" s="12"/>
    </row>
    <row r="35" spans="1:26" ht="33.75">
      <c r="A35" s="13" t="s">
        <v>82</v>
      </c>
      <c r="B35" s="14" t="s">
        <v>30</v>
      </c>
      <c r="C35" s="14"/>
      <c r="D35" s="15">
        <f>E35/1251.3/12</f>
        <v>0</v>
      </c>
      <c r="E35" s="15">
        <f>F35+I35</f>
        <v>0</v>
      </c>
      <c r="F35" s="15">
        <f>SUM(G35:H35)</f>
        <v>0</v>
      </c>
      <c r="G35" s="15">
        <v>0</v>
      </c>
      <c r="H35" s="15">
        <v>0</v>
      </c>
      <c r="I35" s="15">
        <f>SUM(J35:K35)</f>
        <v>0</v>
      </c>
      <c r="J35" s="15">
        <v>0</v>
      </c>
      <c r="K35" s="15">
        <f>SUM(L35:U35)</f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2"/>
      <c r="W35" s="12"/>
      <c r="X35" s="12"/>
      <c r="Y35" s="12"/>
      <c r="Z35" s="12"/>
    </row>
    <row r="36" spans="1:26" ht="33.75">
      <c r="A36" s="13" t="s">
        <v>83</v>
      </c>
      <c r="B36" s="14" t="s">
        <v>31</v>
      </c>
      <c r="C36" s="14"/>
      <c r="D36" s="15">
        <f>E36/1251.3/12</f>
        <v>0.48365245530232331</v>
      </c>
      <c r="E36" s="15">
        <f>F36+I36</f>
        <v>7262.3318078375651</v>
      </c>
      <c r="F36" s="15">
        <f>SUM(G36:H36)</f>
        <v>0</v>
      </c>
      <c r="G36" s="15">
        <v>0</v>
      </c>
      <c r="H36" s="15">
        <v>0</v>
      </c>
      <c r="I36" s="15">
        <f>SUM(J36:K36)</f>
        <v>7262.3318078375651</v>
      </c>
      <c r="J36" s="15">
        <v>1107.8133266192899</v>
      </c>
      <c r="K36" s="15">
        <f>SUM(L36:U36)</f>
        <v>6154.5184812182752</v>
      </c>
      <c r="L36" s="15">
        <v>4473.92357360406</v>
      </c>
      <c r="M36" s="15">
        <v>1342.1770720812201</v>
      </c>
      <c r="N36" s="15">
        <v>0</v>
      </c>
      <c r="O36" s="15">
        <v>0</v>
      </c>
      <c r="P36" s="15">
        <v>0</v>
      </c>
      <c r="Q36" s="15">
        <v>0</v>
      </c>
      <c r="R36" s="15">
        <v>170.080812182741</v>
      </c>
      <c r="S36" s="15">
        <v>168.33702335025399</v>
      </c>
      <c r="T36" s="15">
        <v>0</v>
      </c>
      <c r="U36" s="15">
        <v>0</v>
      </c>
      <c r="V36" s="12"/>
      <c r="W36" s="12"/>
      <c r="X36" s="12"/>
      <c r="Y36" s="12"/>
      <c r="Z36" s="12"/>
    </row>
    <row r="37" spans="1:26" ht="33.75">
      <c r="A37" s="13" t="s">
        <v>84</v>
      </c>
      <c r="B37" s="14" t="s">
        <v>32</v>
      </c>
      <c r="C37" s="14"/>
      <c r="D37" s="15">
        <f>E37/1251.3/12</f>
        <v>0</v>
      </c>
      <c r="E37" s="15">
        <f>F37+I37</f>
        <v>0</v>
      </c>
      <c r="F37" s="15">
        <f>SUM(G37:H37)</f>
        <v>0</v>
      </c>
      <c r="G37" s="15">
        <v>0</v>
      </c>
      <c r="H37" s="15">
        <v>0</v>
      </c>
      <c r="I37" s="15">
        <f>SUM(J37:K37)</f>
        <v>0</v>
      </c>
      <c r="J37" s="15">
        <v>0</v>
      </c>
      <c r="K37" s="15">
        <f>SUM(L37:U37)</f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2"/>
      <c r="W37" s="12"/>
      <c r="X37" s="12"/>
      <c r="Y37" s="12"/>
      <c r="Z37" s="12"/>
    </row>
    <row r="38" spans="1:26" ht="33.75">
      <c r="A38" s="13" t="s">
        <v>85</v>
      </c>
      <c r="B38" s="14" t="s">
        <v>33</v>
      </c>
      <c r="C38" s="14"/>
      <c r="D38" s="15">
        <f>E38/1251.3/12</f>
        <v>0</v>
      </c>
      <c r="E38" s="15">
        <f>F38+I38</f>
        <v>0</v>
      </c>
      <c r="F38" s="15">
        <f>SUM(G38:H38)</f>
        <v>0</v>
      </c>
      <c r="G38" s="15">
        <v>0</v>
      </c>
      <c r="H38" s="15">
        <v>0</v>
      </c>
      <c r="I38" s="15">
        <f>SUM(J38:K38)</f>
        <v>0</v>
      </c>
      <c r="J38" s="15">
        <v>0</v>
      </c>
      <c r="K38" s="15">
        <f>SUM(L38:U38)</f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2"/>
      <c r="W38" s="12"/>
      <c r="X38" s="12"/>
      <c r="Y38" s="12"/>
      <c r="Z38" s="12"/>
    </row>
    <row r="39" spans="1:26" ht="33.75">
      <c r="A39" s="13" t="s">
        <v>86</v>
      </c>
      <c r="B39" s="14" t="s">
        <v>34</v>
      </c>
      <c r="C39" s="14"/>
      <c r="D39" s="15">
        <f>E39/1251.3/12</f>
        <v>0.36273934147674242</v>
      </c>
      <c r="E39" s="15">
        <f>F39+I39</f>
        <v>5446.7488558781733</v>
      </c>
      <c r="F39" s="15">
        <f>SUM(G39:H39)</f>
        <v>0</v>
      </c>
      <c r="G39" s="15">
        <v>0</v>
      </c>
      <c r="H39" s="15">
        <v>0</v>
      </c>
      <c r="I39" s="15">
        <f>SUM(J39:K39)</f>
        <v>5446.7488558781733</v>
      </c>
      <c r="J39" s="15">
        <v>830.85999496446698</v>
      </c>
      <c r="K39" s="15">
        <f>SUM(L39:U39)</f>
        <v>4615.8888609137066</v>
      </c>
      <c r="L39" s="15">
        <v>3355.4426802030498</v>
      </c>
      <c r="M39" s="15">
        <v>1006.63280406091</v>
      </c>
      <c r="N39" s="15">
        <v>0</v>
      </c>
      <c r="O39" s="15">
        <v>0</v>
      </c>
      <c r="P39" s="15">
        <v>0</v>
      </c>
      <c r="Q39" s="15">
        <v>0</v>
      </c>
      <c r="R39" s="15">
        <v>127.56060913705601</v>
      </c>
      <c r="S39" s="15">
        <v>126.25276751269</v>
      </c>
      <c r="T39" s="15">
        <v>0</v>
      </c>
      <c r="U39" s="15">
        <v>0</v>
      </c>
      <c r="V39" s="12"/>
      <c r="W39" s="12"/>
      <c r="X39" s="12"/>
      <c r="Y39" s="12"/>
      <c r="Z39" s="12"/>
    </row>
    <row r="40" spans="1:26" ht="33.75">
      <c r="A40" s="13" t="s">
        <v>87</v>
      </c>
      <c r="B40" s="14" t="s">
        <v>35</v>
      </c>
      <c r="C40" s="14"/>
      <c r="D40" s="15">
        <f>E40/1251.3/12</f>
        <v>0.52395682657751685</v>
      </c>
      <c r="E40" s="15">
        <f>F40+I40</f>
        <v>7867.526125157362</v>
      </c>
      <c r="F40" s="15">
        <f>SUM(G40:H40)</f>
        <v>0</v>
      </c>
      <c r="G40" s="15">
        <v>0</v>
      </c>
      <c r="H40" s="15">
        <v>0</v>
      </c>
      <c r="I40" s="15">
        <f>SUM(J40:K40)</f>
        <v>7867.526125157362</v>
      </c>
      <c r="J40" s="15">
        <v>1200.13110383756</v>
      </c>
      <c r="K40" s="15">
        <f>SUM(L40:U40)</f>
        <v>6667.3950213198023</v>
      </c>
      <c r="L40" s="15">
        <v>4846.75053807107</v>
      </c>
      <c r="M40" s="15">
        <v>1454.02516142132</v>
      </c>
      <c r="N40" s="15">
        <v>0</v>
      </c>
      <c r="O40" s="15">
        <v>0</v>
      </c>
      <c r="P40" s="15">
        <v>0</v>
      </c>
      <c r="Q40" s="15">
        <v>0</v>
      </c>
      <c r="R40" s="15">
        <v>184.25421319796999</v>
      </c>
      <c r="S40" s="15">
        <v>182.36510862944201</v>
      </c>
      <c r="T40" s="15">
        <v>0</v>
      </c>
      <c r="U40" s="15">
        <v>0</v>
      </c>
      <c r="V40" s="12"/>
      <c r="W40" s="12"/>
      <c r="X40" s="12"/>
      <c r="Y40" s="12"/>
      <c r="Z40" s="12"/>
    </row>
    <row r="41" spans="1:26" ht="33.75">
      <c r="A41" s="13" t="s">
        <v>88</v>
      </c>
      <c r="B41" s="14" t="s">
        <v>36</v>
      </c>
      <c r="C41" s="14"/>
      <c r="D41" s="15">
        <f>E41/1251.3/12</f>
        <v>0.72547868295348439</v>
      </c>
      <c r="E41" s="15">
        <f>F41+I41</f>
        <v>10893.497711756341</v>
      </c>
      <c r="F41" s="15">
        <f>SUM(G41:H41)</f>
        <v>0</v>
      </c>
      <c r="G41" s="15">
        <v>0</v>
      </c>
      <c r="H41" s="15">
        <v>0</v>
      </c>
      <c r="I41" s="15">
        <f>SUM(J41:K41)</f>
        <v>10893.497711756341</v>
      </c>
      <c r="J41" s="15">
        <v>1661.7199899289301</v>
      </c>
      <c r="K41" s="15">
        <f>SUM(L41:U41)</f>
        <v>9231.7777218274114</v>
      </c>
      <c r="L41" s="15">
        <v>6710.8853604060896</v>
      </c>
      <c r="M41" s="15">
        <v>2013.2656081218299</v>
      </c>
      <c r="N41" s="15">
        <v>0</v>
      </c>
      <c r="O41" s="15">
        <v>0</v>
      </c>
      <c r="P41" s="15">
        <v>0</v>
      </c>
      <c r="Q41" s="15">
        <v>0</v>
      </c>
      <c r="R41" s="15">
        <v>255.12121827411099</v>
      </c>
      <c r="S41" s="15">
        <v>252.50553502538</v>
      </c>
      <c r="T41" s="15">
        <v>0</v>
      </c>
      <c r="U41" s="15">
        <v>0</v>
      </c>
      <c r="V41" s="12"/>
      <c r="W41" s="12"/>
      <c r="X41" s="12"/>
      <c r="Y41" s="12"/>
      <c r="Z41" s="12"/>
    </row>
    <row r="42" spans="1:26" ht="22.5">
      <c r="A42" s="13" t="s">
        <v>89</v>
      </c>
      <c r="B42" s="14" t="s">
        <v>37</v>
      </c>
      <c r="C42" s="14"/>
      <c r="D42" s="15">
        <f>E42/1251.3/12</f>
        <v>0</v>
      </c>
      <c r="E42" s="15">
        <f>F42+I42</f>
        <v>0</v>
      </c>
      <c r="F42" s="15">
        <f>SUM(G42:H42)</f>
        <v>0</v>
      </c>
      <c r="G42" s="15">
        <v>0</v>
      </c>
      <c r="H42" s="15">
        <v>0</v>
      </c>
      <c r="I42" s="15">
        <f>SUM(J42:K42)</f>
        <v>0</v>
      </c>
      <c r="J42" s="15">
        <v>0</v>
      </c>
      <c r="K42" s="15">
        <f>SUM(L42:U42)</f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2"/>
      <c r="W42" s="12"/>
      <c r="X42" s="12"/>
      <c r="Y42" s="12"/>
      <c r="Z42" s="12"/>
    </row>
    <row r="43" spans="1:26" ht="22.5">
      <c r="A43" s="13" t="s">
        <v>90</v>
      </c>
      <c r="B43" s="14" t="s">
        <v>38</v>
      </c>
      <c r="C43" s="14"/>
      <c r="D43" s="15">
        <f>E43/1251.3/12</f>
        <v>0</v>
      </c>
      <c r="E43" s="15">
        <f>F43+I43</f>
        <v>0</v>
      </c>
      <c r="F43" s="15">
        <f>SUM(G43:H43)</f>
        <v>0</v>
      </c>
      <c r="G43" s="15">
        <v>0</v>
      </c>
      <c r="H43" s="15">
        <v>0</v>
      </c>
      <c r="I43" s="15">
        <f>SUM(J43:K43)</f>
        <v>0</v>
      </c>
      <c r="J43" s="15">
        <v>0</v>
      </c>
      <c r="K43" s="15">
        <f>SUM(L43:U43)</f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2"/>
      <c r="W43" s="12"/>
      <c r="X43" s="12"/>
      <c r="Y43" s="12"/>
      <c r="Z43" s="12"/>
    </row>
    <row r="44" spans="1:26" ht="22.5">
      <c r="A44" s="13" t="s">
        <v>91</v>
      </c>
      <c r="B44" s="14" t="s">
        <v>39</v>
      </c>
      <c r="C44" s="14"/>
      <c r="D44" s="15">
        <f>E44/1251.3/12</f>
        <v>0</v>
      </c>
      <c r="E44" s="15">
        <f>F44+I44</f>
        <v>0</v>
      </c>
      <c r="F44" s="15">
        <f>SUM(G44:H44)</f>
        <v>0</v>
      </c>
      <c r="G44" s="15">
        <v>0</v>
      </c>
      <c r="H44" s="15">
        <v>0</v>
      </c>
      <c r="I44" s="15">
        <f>SUM(J44:K44)</f>
        <v>0</v>
      </c>
      <c r="J44" s="15">
        <v>0</v>
      </c>
      <c r="K44" s="15">
        <f>SUM(L44:U44)</f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2"/>
      <c r="W44" s="12"/>
      <c r="X44" s="12"/>
      <c r="Y44" s="12"/>
      <c r="Z44" s="12"/>
    </row>
    <row r="45" spans="1:26" ht="45">
      <c r="A45" s="13" t="s">
        <v>92</v>
      </c>
      <c r="B45" s="14" t="s">
        <v>40</v>
      </c>
      <c r="C45" s="14"/>
      <c r="D45" s="15">
        <f>E45/1251.3/12</f>
        <v>1.6121748510077433E-2</v>
      </c>
      <c r="E45" s="15">
        <f>F45+I45</f>
        <v>242.07772692791869</v>
      </c>
      <c r="F45" s="15">
        <f>SUM(G45:H45)</f>
        <v>0</v>
      </c>
      <c r="G45" s="15">
        <v>0</v>
      </c>
      <c r="H45" s="15">
        <v>0</v>
      </c>
      <c r="I45" s="15">
        <f>SUM(J45:K45)</f>
        <v>242.07772692791869</v>
      </c>
      <c r="J45" s="15">
        <v>36.927110887309603</v>
      </c>
      <c r="K45" s="15">
        <f>SUM(L45:U45)</f>
        <v>205.15061604060909</v>
      </c>
      <c r="L45" s="15">
        <v>149.13078578680199</v>
      </c>
      <c r="M45" s="15">
        <v>44.739235736040598</v>
      </c>
      <c r="N45" s="15">
        <v>0</v>
      </c>
      <c r="O45" s="15">
        <v>0</v>
      </c>
      <c r="P45" s="15">
        <v>0</v>
      </c>
      <c r="Q45" s="15">
        <v>0</v>
      </c>
      <c r="R45" s="15">
        <v>5.6693604060913803</v>
      </c>
      <c r="S45" s="15">
        <v>5.6112341116751301</v>
      </c>
      <c r="T45" s="15">
        <v>0</v>
      </c>
      <c r="U45" s="15">
        <v>0</v>
      </c>
      <c r="V45" s="12"/>
      <c r="W45" s="12"/>
      <c r="X45" s="12"/>
      <c r="Y45" s="12"/>
      <c r="Z45" s="12"/>
    </row>
    <row r="46" spans="1:26" ht="45">
      <c r="A46" s="13" t="s">
        <v>93</v>
      </c>
      <c r="B46" s="14" t="s">
        <v>41</v>
      </c>
      <c r="C46" s="14"/>
      <c r="D46" s="15">
        <f>E46/1251.3/12</f>
        <v>2.4182622765116155E-2</v>
      </c>
      <c r="E46" s="15">
        <f>F46+I46</f>
        <v>363.11659039187816</v>
      </c>
      <c r="F46" s="15">
        <f>SUM(G46:H46)</f>
        <v>0</v>
      </c>
      <c r="G46" s="15">
        <v>0</v>
      </c>
      <c r="H46" s="15">
        <v>0</v>
      </c>
      <c r="I46" s="15">
        <f>SUM(J46:K46)</f>
        <v>363.11659039187816</v>
      </c>
      <c r="J46" s="15">
        <v>55.3906663309645</v>
      </c>
      <c r="K46" s="15">
        <f>SUM(L46:U46)</f>
        <v>307.72592406091366</v>
      </c>
      <c r="L46" s="15">
        <v>223.69617868020299</v>
      </c>
      <c r="M46" s="15">
        <v>67.108853604060897</v>
      </c>
      <c r="N46" s="15">
        <v>0</v>
      </c>
      <c r="O46" s="15">
        <v>0</v>
      </c>
      <c r="P46" s="15">
        <v>0</v>
      </c>
      <c r="Q46" s="15">
        <v>0</v>
      </c>
      <c r="R46" s="15">
        <v>8.5040406091370606</v>
      </c>
      <c r="S46" s="15">
        <v>8.4168511675126894</v>
      </c>
      <c r="T46" s="15">
        <v>0</v>
      </c>
      <c r="U46" s="15">
        <v>0</v>
      </c>
      <c r="V46" s="12"/>
      <c r="W46" s="12"/>
      <c r="X46" s="12"/>
      <c r="Y46" s="12"/>
      <c r="Z46" s="12"/>
    </row>
    <row r="47" spans="1:26" ht="22.5">
      <c r="A47" s="13" t="s">
        <v>94</v>
      </c>
      <c r="B47" s="14" t="s">
        <v>42</v>
      </c>
      <c r="C47" s="14"/>
      <c r="D47" s="15">
        <f>E47/1251.3/12</f>
        <v>3.7617413190180651E-2</v>
      </c>
      <c r="E47" s="15">
        <f>F47+I47</f>
        <v>564.84802949847654</v>
      </c>
      <c r="F47" s="15">
        <f>SUM(G47:H47)</f>
        <v>0</v>
      </c>
      <c r="G47" s="15">
        <v>0</v>
      </c>
      <c r="H47" s="15">
        <v>0</v>
      </c>
      <c r="I47" s="15">
        <f>SUM(J47:K47)</f>
        <v>564.84802949847654</v>
      </c>
      <c r="J47" s="15">
        <v>86.163258737055699</v>
      </c>
      <c r="K47" s="15">
        <f>SUM(L47:U47)</f>
        <v>478.68477076142079</v>
      </c>
      <c r="L47" s="15">
        <v>347.971833502538</v>
      </c>
      <c r="M47" s="15">
        <v>104.391550050761</v>
      </c>
      <c r="N47" s="15">
        <v>0</v>
      </c>
      <c r="O47" s="15">
        <v>0</v>
      </c>
      <c r="P47" s="15">
        <v>0</v>
      </c>
      <c r="Q47" s="15">
        <v>0</v>
      </c>
      <c r="R47" s="15">
        <v>13.2285076142132</v>
      </c>
      <c r="S47" s="15">
        <v>13.0928795939086</v>
      </c>
      <c r="T47" s="15">
        <v>0</v>
      </c>
      <c r="U47" s="15">
        <v>0</v>
      </c>
      <c r="V47" s="12"/>
      <c r="W47" s="12"/>
      <c r="X47" s="12"/>
      <c r="Y47" s="12"/>
      <c r="Z47" s="12"/>
    </row>
    <row r="48" spans="1:26" ht="56.25">
      <c r="A48" s="13" t="s">
        <v>95</v>
      </c>
      <c r="B48" s="14" t="s">
        <v>43</v>
      </c>
      <c r="C48" s="14"/>
      <c r="D48" s="15">
        <f>E48/1251.3/12</f>
        <v>0.55716762850827617</v>
      </c>
      <c r="E48" s="15">
        <f>F48+I48</f>
        <v>8366.2062426288703</v>
      </c>
      <c r="F48" s="15">
        <f>SUM(G48:H48)</f>
        <v>0</v>
      </c>
      <c r="G48" s="15">
        <v>0</v>
      </c>
      <c r="H48" s="15">
        <v>0</v>
      </c>
      <c r="I48" s="15">
        <f>SUM(J48:K48)</f>
        <v>8366.2062426288703</v>
      </c>
      <c r="J48" s="15">
        <v>1276.20095226542</v>
      </c>
      <c r="K48" s="15">
        <f>SUM(L48:U48)</f>
        <v>7090.0052903634496</v>
      </c>
      <c r="L48" s="15">
        <v>5153.9599567918804</v>
      </c>
      <c r="M48" s="15">
        <v>1546.1879870375601</v>
      </c>
      <c r="N48" s="15">
        <v>0</v>
      </c>
      <c r="O48" s="15">
        <v>0</v>
      </c>
      <c r="P48" s="15">
        <v>0</v>
      </c>
      <c r="Q48" s="15">
        <v>0</v>
      </c>
      <c r="R48" s="15">
        <v>195.933095634517</v>
      </c>
      <c r="S48" s="15">
        <v>193.92425089949199</v>
      </c>
      <c r="T48" s="15">
        <v>0</v>
      </c>
      <c r="U48" s="15">
        <v>0</v>
      </c>
      <c r="V48" s="12"/>
      <c r="W48" s="12"/>
      <c r="X48" s="12"/>
      <c r="Y48" s="12"/>
      <c r="Z48" s="12"/>
    </row>
    <row r="49" spans="1:26" ht="56.25">
      <c r="A49" s="13" t="s">
        <v>96</v>
      </c>
      <c r="B49" s="14" t="s">
        <v>44</v>
      </c>
      <c r="C49" s="14"/>
      <c r="D49" s="15">
        <f>E49/1251.3/12</f>
        <v>0.24182622765116157</v>
      </c>
      <c r="E49" s="15">
        <f>F49+I49</f>
        <v>3631.1659039187816</v>
      </c>
      <c r="F49" s="15">
        <f>SUM(G49:H49)</f>
        <v>0</v>
      </c>
      <c r="G49" s="15">
        <v>0</v>
      </c>
      <c r="H49" s="15">
        <v>0</v>
      </c>
      <c r="I49" s="15">
        <f>SUM(J49:K49)</f>
        <v>3631.1659039187816</v>
      </c>
      <c r="J49" s="15">
        <v>553.90666330964496</v>
      </c>
      <c r="K49" s="15">
        <f>SUM(L49:U49)</f>
        <v>3077.2592406091367</v>
      </c>
      <c r="L49" s="15">
        <v>2236.96178680203</v>
      </c>
      <c r="M49" s="15">
        <v>671.08853604060903</v>
      </c>
      <c r="N49" s="15">
        <v>0</v>
      </c>
      <c r="O49" s="15">
        <v>0</v>
      </c>
      <c r="P49" s="15">
        <v>0</v>
      </c>
      <c r="Q49" s="15">
        <v>0</v>
      </c>
      <c r="R49" s="15">
        <v>85.040406091370599</v>
      </c>
      <c r="S49" s="15">
        <v>84.168511675126894</v>
      </c>
      <c r="T49" s="15">
        <v>0</v>
      </c>
      <c r="U49" s="15">
        <v>0</v>
      </c>
      <c r="V49" s="12"/>
      <c r="W49" s="12"/>
      <c r="X49" s="12"/>
      <c r="Y49" s="12"/>
      <c r="Z49" s="12"/>
    </row>
    <row r="50" spans="1:26" ht="15">
      <c r="A50" s="13" t="s">
        <v>97</v>
      </c>
      <c r="B50" s="14" t="s">
        <v>45</v>
      </c>
      <c r="C50" s="14"/>
      <c r="D50" s="15">
        <f>E50/1251.3/12</f>
        <v>0</v>
      </c>
      <c r="E50" s="15">
        <f>F50+I50</f>
        <v>0</v>
      </c>
      <c r="F50" s="15">
        <f>SUM(G50:H50)</f>
        <v>0</v>
      </c>
      <c r="G50" s="15">
        <v>0</v>
      </c>
      <c r="H50" s="15">
        <v>0</v>
      </c>
      <c r="I50" s="15">
        <f>SUM(J50:K50)</f>
        <v>0</v>
      </c>
      <c r="J50" s="15">
        <v>0</v>
      </c>
      <c r="K50" s="15">
        <f>SUM(L50:U50)</f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2"/>
      <c r="W50" s="12"/>
      <c r="X50" s="12"/>
      <c r="Y50" s="12"/>
      <c r="Z50" s="12"/>
    </row>
    <row r="51" spans="1:26" ht="22.5">
      <c r="A51" s="13" t="s">
        <v>98</v>
      </c>
      <c r="B51" s="14" t="s">
        <v>46</v>
      </c>
      <c r="C51" s="14"/>
      <c r="D51" s="15">
        <f>E51/1251.3/12</f>
        <v>0</v>
      </c>
      <c r="E51" s="15">
        <f>F51+I51</f>
        <v>0</v>
      </c>
      <c r="F51" s="15">
        <f>SUM(G51:H51)</f>
        <v>0</v>
      </c>
      <c r="G51" s="15">
        <v>0</v>
      </c>
      <c r="H51" s="15">
        <v>0</v>
      </c>
      <c r="I51" s="15">
        <f>SUM(J51:K51)</f>
        <v>0</v>
      </c>
      <c r="J51" s="15">
        <v>0</v>
      </c>
      <c r="K51" s="15">
        <f>SUM(L51:U51)</f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2"/>
      <c r="W51" s="12"/>
      <c r="X51" s="12"/>
      <c r="Y51" s="12"/>
      <c r="Z51" s="12"/>
    </row>
    <row r="52" spans="1:26" ht="33.75">
      <c r="A52" s="13" t="s">
        <v>99</v>
      </c>
      <c r="B52" s="14" t="s">
        <v>47</v>
      </c>
      <c r="C52" s="14"/>
      <c r="D52" s="15">
        <f>E52/1251.3/12</f>
        <v>0.18551520473142868</v>
      </c>
      <c r="E52" s="15">
        <f>F52+I52</f>
        <v>2785.6221081652402</v>
      </c>
      <c r="F52" s="15">
        <f>SUM(G52:H52)</f>
        <v>0</v>
      </c>
      <c r="G52" s="15">
        <v>0</v>
      </c>
      <c r="H52" s="15">
        <v>0</v>
      </c>
      <c r="I52" s="15">
        <f>SUM(J52:K52)</f>
        <v>2785.6221081652402</v>
      </c>
      <c r="J52" s="15">
        <v>0</v>
      </c>
      <c r="K52" s="15">
        <f>SUM(L52:U52)</f>
        <v>2785.6221081652402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2785.6221081652402</v>
      </c>
      <c r="U52" s="15">
        <v>0</v>
      </c>
      <c r="V52" s="12"/>
      <c r="W52" s="12"/>
      <c r="X52" s="12"/>
      <c r="Y52" s="12"/>
      <c r="Z52" s="12"/>
    </row>
    <row r="53" spans="1:26" ht="33.75">
      <c r="A53" s="13" t="s">
        <v>100</v>
      </c>
      <c r="B53" s="14" t="s">
        <v>48</v>
      </c>
      <c r="C53" s="14"/>
      <c r="D53" s="15">
        <f>E53/1251.3/12</f>
        <v>0.14027798556859708</v>
      </c>
      <c r="E53" s="15">
        <f>F53+I53</f>
        <v>2106.3581201038264</v>
      </c>
      <c r="F53" s="15">
        <f>SUM(G53:H53)</f>
        <v>0</v>
      </c>
      <c r="G53" s="15">
        <v>0</v>
      </c>
      <c r="H53" s="15">
        <v>0</v>
      </c>
      <c r="I53" s="15">
        <f>SUM(J53:K53)</f>
        <v>2106.3581201038264</v>
      </c>
      <c r="J53" s="15">
        <v>321.30886577855</v>
      </c>
      <c r="K53" s="15">
        <f>SUM(L53:U53)</f>
        <v>1785.0492543252763</v>
      </c>
      <c r="L53" s="15">
        <v>1258.9620936121801</v>
      </c>
      <c r="M53" s="15">
        <v>377.68862808365498</v>
      </c>
      <c r="N53" s="15">
        <v>0</v>
      </c>
      <c r="O53" s="15">
        <v>0</v>
      </c>
      <c r="P53" s="15">
        <v>0</v>
      </c>
      <c r="Q53" s="15">
        <v>0</v>
      </c>
      <c r="R53" s="15">
        <v>119.32788426395901</v>
      </c>
      <c r="S53" s="15">
        <v>29.070648365482199</v>
      </c>
      <c r="T53" s="15">
        <v>0</v>
      </c>
      <c r="U53" s="15">
        <v>0</v>
      </c>
      <c r="V53" s="12"/>
      <c r="W53" s="12"/>
      <c r="X53" s="12"/>
      <c r="Y53" s="12"/>
      <c r="Z53" s="12"/>
    </row>
    <row r="54" spans="1:26" ht="33.75">
      <c r="A54" s="13" t="s">
        <v>101</v>
      </c>
      <c r="B54" s="14" t="s">
        <v>49</v>
      </c>
      <c r="C54" s="14"/>
      <c r="D54" s="15">
        <f>E54/1251.3/12</f>
        <v>1.3459508210206585</v>
      </c>
      <c r="E54" s="15">
        <f>F54+I54</f>
        <v>20210.259148117799</v>
      </c>
      <c r="F54" s="15">
        <f>SUM(G54:H54)</f>
        <v>0</v>
      </c>
      <c r="G54" s="15">
        <v>0</v>
      </c>
      <c r="H54" s="15">
        <v>0</v>
      </c>
      <c r="I54" s="15">
        <f>SUM(J54:K54)</f>
        <v>20210.259148117799</v>
      </c>
      <c r="J54" s="15">
        <v>3082.9208870010202</v>
      </c>
      <c r="K54" s="15">
        <f>SUM(L54:U54)</f>
        <v>17127.33826111678</v>
      </c>
      <c r="L54" s="15">
        <v>12079.593648730999</v>
      </c>
      <c r="M54" s="15">
        <v>3623.8780946192901</v>
      </c>
      <c r="N54" s="15">
        <v>0</v>
      </c>
      <c r="O54" s="15">
        <v>0</v>
      </c>
      <c r="P54" s="15">
        <v>0</v>
      </c>
      <c r="Q54" s="15">
        <v>0</v>
      </c>
      <c r="R54" s="15">
        <v>1144.9370558375599</v>
      </c>
      <c r="S54" s="15">
        <v>278.92946192893299</v>
      </c>
      <c r="T54" s="15">
        <v>0</v>
      </c>
      <c r="U54" s="15">
        <v>0</v>
      </c>
      <c r="V54" s="12"/>
      <c r="W54" s="12"/>
      <c r="X54" s="12"/>
      <c r="Y54" s="12"/>
      <c r="Z54" s="12"/>
    </row>
    <row r="55" spans="1:26" ht="33.75">
      <c r="A55" s="13" t="s">
        <v>102</v>
      </c>
      <c r="B55" s="14" t="s">
        <v>50</v>
      </c>
      <c r="C55" s="14"/>
      <c r="D55" s="15">
        <f>E55/1251.3/12</f>
        <v>0.19663067549890265</v>
      </c>
      <c r="E55" s="15">
        <f>F55+I55</f>
        <v>2952.5275710213223</v>
      </c>
      <c r="F55" s="15">
        <f>SUM(G55:H55)</f>
        <v>0</v>
      </c>
      <c r="G55" s="15">
        <v>0</v>
      </c>
      <c r="H55" s="15">
        <v>0</v>
      </c>
      <c r="I55" s="15">
        <f>SUM(J55:K55)</f>
        <v>2952.5275710213223</v>
      </c>
      <c r="J55" s="15">
        <v>450.38556168121897</v>
      </c>
      <c r="K55" s="15">
        <f>SUM(L55:U55)</f>
        <v>2502.1420093401034</v>
      </c>
      <c r="L55" s="15">
        <v>1764.7142984771599</v>
      </c>
      <c r="M55" s="15">
        <v>529.41428954314699</v>
      </c>
      <c r="N55" s="15">
        <v>0</v>
      </c>
      <c r="O55" s="15">
        <v>0</v>
      </c>
      <c r="P55" s="15">
        <v>0</v>
      </c>
      <c r="Q55" s="15">
        <v>0</v>
      </c>
      <c r="R55" s="15">
        <v>167.264467005076</v>
      </c>
      <c r="S55" s="15">
        <v>40.748954314720898</v>
      </c>
      <c r="T55" s="15">
        <v>0</v>
      </c>
      <c r="U55" s="15">
        <v>0</v>
      </c>
      <c r="V55" s="12"/>
      <c r="W55" s="12"/>
      <c r="X55" s="12"/>
      <c r="Y55" s="12"/>
      <c r="Z55" s="12"/>
    </row>
    <row r="56" spans="1:26" ht="22.5">
      <c r="A56" s="13" t="s">
        <v>103</v>
      </c>
      <c r="B56" s="14" t="s">
        <v>51</v>
      </c>
      <c r="C56" s="14"/>
      <c r="D56" s="15">
        <f>E56/1251.3/12</f>
        <v>0.13511352241831018</v>
      </c>
      <c r="E56" s="15">
        <f>F56+I56</f>
        <v>2028.8106072243781</v>
      </c>
      <c r="F56" s="15">
        <f>SUM(G56:H56)</f>
        <v>0</v>
      </c>
      <c r="G56" s="15">
        <v>0</v>
      </c>
      <c r="H56" s="15">
        <v>0</v>
      </c>
      <c r="I56" s="15">
        <f>SUM(J56:K56)</f>
        <v>2028.8106072243781</v>
      </c>
      <c r="J56" s="15">
        <v>309.47958415287098</v>
      </c>
      <c r="K56" s="15">
        <f>SUM(L56:U56)</f>
        <v>1719.3310230715072</v>
      </c>
      <c r="L56" s="15">
        <v>1212.6122453896401</v>
      </c>
      <c r="M56" s="15">
        <v>363.783673616893</v>
      </c>
      <c r="N56" s="15">
        <v>0</v>
      </c>
      <c r="O56" s="15">
        <v>0</v>
      </c>
      <c r="P56" s="15">
        <v>0</v>
      </c>
      <c r="Q56" s="15">
        <v>0</v>
      </c>
      <c r="R56" s="15">
        <v>114.93471837563401</v>
      </c>
      <c r="S56" s="15">
        <v>28.000385689340099</v>
      </c>
      <c r="T56" s="15">
        <v>0</v>
      </c>
      <c r="U56" s="15">
        <v>0</v>
      </c>
      <c r="V56" s="12"/>
      <c r="W56" s="12"/>
      <c r="X56" s="12"/>
      <c r="Y56" s="12"/>
      <c r="Z56" s="12"/>
    </row>
    <row r="57" spans="1:26" ht="22.5">
      <c r="A57" s="13" t="s">
        <v>104</v>
      </c>
      <c r="B57" s="14" t="s">
        <v>52</v>
      </c>
      <c r="C57" s="14"/>
      <c r="D57" s="15">
        <f>E57/1251.3/12</f>
        <v>9.9700060816344915E-2</v>
      </c>
      <c r="E57" s="15">
        <f>F57+I57</f>
        <v>1497.0562331939086</v>
      </c>
      <c r="F57" s="15">
        <f>SUM(G57:H57)</f>
        <v>0</v>
      </c>
      <c r="G57" s="15">
        <v>0</v>
      </c>
      <c r="H57" s="15">
        <v>0</v>
      </c>
      <c r="I57" s="15">
        <f>SUM(J57:K57)</f>
        <v>1497.0562331939086</v>
      </c>
      <c r="J57" s="15">
        <v>228.36451014822299</v>
      </c>
      <c r="K57" s="15">
        <f>SUM(L57:U57)</f>
        <v>1268.6917230456856</v>
      </c>
      <c r="L57" s="15">
        <v>894.78471472081196</v>
      </c>
      <c r="M57" s="15">
        <v>268.43541441624399</v>
      </c>
      <c r="N57" s="15">
        <v>0</v>
      </c>
      <c r="O57" s="15">
        <v>0</v>
      </c>
      <c r="P57" s="15">
        <v>0</v>
      </c>
      <c r="Q57" s="15">
        <v>0</v>
      </c>
      <c r="R57" s="15">
        <v>84.810152284264205</v>
      </c>
      <c r="S57" s="15">
        <v>20.661441624365501</v>
      </c>
      <c r="T57" s="15">
        <v>0</v>
      </c>
      <c r="U57" s="15">
        <v>0</v>
      </c>
      <c r="V57" s="12"/>
      <c r="W57" s="12"/>
      <c r="X57" s="12"/>
      <c r="Y57" s="12"/>
      <c r="Z57" s="12"/>
    </row>
    <row r="58" spans="1:26" ht="22.5">
      <c r="A58" s="13" t="s">
        <v>105</v>
      </c>
      <c r="B58" s="14" t="s">
        <v>53</v>
      </c>
      <c r="C58" s="14"/>
      <c r="D58" s="15">
        <f>E58/1251.3/12</f>
        <v>7.2382244152666433E-2</v>
      </c>
      <c r="E58" s="15">
        <f>F58+I58</f>
        <v>1086.862825298778</v>
      </c>
      <c r="F58" s="15">
        <f>SUM(G58:H58)</f>
        <v>0</v>
      </c>
      <c r="G58" s="15">
        <v>0</v>
      </c>
      <c r="H58" s="15">
        <v>0</v>
      </c>
      <c r="I58" s="15">
        <f>SUM(J58:K58)</f>
        <v>1086.862825298778</v>
      </c>
      <c r="J58" s="15">
        <v>165.79263436760999</v>
      </c>
      <c r="K58" s="15">
        <f>SUM(L58:U58)</f>
        <v>921.07019093116799</v>
      </c>
      <c r="L58" s="15">
        <v>649.61370288730996</v>
      </c>
      <c r="M58" s="15">
        <v>194.884110866193</v>
      </c>
      <c r="N58" s="15">
        <v>0</v>
      </c>
      <c r="O58" s="15">
        <v>0</v>
      </c>
      <c r="P58" s="15">
        <v>0</v>
      </c>
      <c r="Q58" s="15">
        <v>0</v>
      </c>
      <c r="R58" s="15">
        <v>61.572170558375703</v>
      </c>
      <c r="S58" s="15">
        <v>15.000206619289401</v>
      </c>
      <c r="T58" s="15">
        <v>0</v>
      </c>
      <c r="U58" s="15">
        <v>0</v>
      </c>
      <c r="V58" s="12"/>
      <c r="W58" s="12"/>
      <c r="X58" s="12"/>
      <c r="Y58" s="12"/>
      <c r="Z58" s="12"/>
    </row>
    <row r="59" spans="1:26" ht="15">
      <c r="A59" s="13" t="s">
        <v>106</v>
      </c>
      <c r="B59" s="14" t="s">
        <v>54</v>
      </c>
      <c r="C59" s="14"/>
      <c r="D59" s="15">
        <f>E59/1251.3/12</f>
        <v>0</v>
      </c>
      <c r="E59" s="15">
        <f>F59+I59</f>
        <v>0</v>
      </c>
      <c r="F59" s="15">
        <f>SUM(G59:H59)</f>
        <v>0</v>
      </c>
      <c r="G59" s="15">
        <v>0</v>
      </c>
      <c r="H59" s="15">
        <v>0</v>
      </c>
      <c r="I59" s="15">
        <f>SUM(J59:K59)</f>
        <v>0</v>
      </c>
      <c r="J59" s="15">
        <v>0</v>
      </c>
      <c r="K59" s="15">
        <f>SUM(L59:U59)</f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2"/>
      <c r="W59" s="12"/>
      <c r="X59" s="12"/>
      <c r="Y59" s="12"/>
      <c r="Z59" s="12"/>
    </row>
    <row r="60" spans="1:26" ht="15">
      <c r="A60" s="13" t="s">
        <v>107</v>
      </c>
      <c r="B60" s="14" t="s">
        <v>55</v>
      </c>
      <c r="C60" s="14"/>
      <c r="D60" s="15">
        <f>E60/1251.3/12</f>
        <v>0</v>
      </c>
      <c r="E60" s="15">
        <f>F60+I60</f>
        <v>0</v>
      </c>
      <c r="F60" s="15">
        <f>SUM(G60:H60)</f>
        <v>0</v>
      </c>
      <c r="G60" s="15">
        <v>0</v>
      </c>
      <c r="H60" s="15">
        <v>0</v>
      </c>
      <c r="I60" s="15">
        <f>SUM(J60:K60)</f>
        <v>0</v>
      </c>
      <c r="J60" s="15">
        <v>0</v>
      </c>
      <c r="K60" s="15">
        <f>SUM(L60:U60)</f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2"/>
      <c r="W60" s="12"/>
      <c r="X60" s="12"/>
      <c r="Y60" s="12"/>
      <c r="Z60" s="12"/>
    </row>
    <row r="61" spans="1:26" ht="22.5">
      <c r="A61" s="13" t="s">
        <v>108</v>
      </c>
      <c r="B61" s="14" t="s">
        <v>58</v>
      </c>
      <c r="C61" s="14"/>
      <c r="D61" s="15">
        <f>E61/1251.3/12</f>
        <v>0.14489337812465219</v>
      </c>
      <c r="E61" s="15">
        <f>F61+I61</f>
        <v>2175.6610085685274</v>
      </c>
      <c r="F61" s="15">
        <f>SUM(G61:H61)</f>
        <v>0</v>
      </c>
      <c r="G61" s="15">
        <v>0</v>
      </c>
      <c r="H61" s="15">
        <v>0</v>
      </c>
      <c r="I61" s="15">
        <f>SUM(J61:K61)</f>
        <v>2175.6610085685274</v>
      </c>
      <c r="J61" s="15">
        <v>331.88049283248699</v>
      </c>
      <c r="K61" s="15">
        <f>SUM(L61:U61)</f>
        <v>1843.7805157360406</v>
      </c>
      <c r="L61" s="15">
        <v>662.80349238578697</v>
      </c>
      <c r="M61" s="15">
        <v>198.84104771573601</v>
      </c>
      <c r="N61" s="15">
        <v>932</v>
      </c>
      <c r="O61" s="15">
        <v>0</v>
      </c>
      <c r="P61" s="15">
        <v>0</v>
      </c>
      <c r="Q61" s="15">
        <v>0</v>
      </c>
      <c r="R61" s="15">
        <v>25.197157360405999</v>
      </c>
      <c r="S61" s="15">
        <v>24.9388182741116</v>
      </c>
      <c r="T61" s="15">
        <v>0</v>
      </c>
      <c r="U61" s="15">
        <v>0</v>
      </c>
      <c r="V61" s="12"/>
      <c r="W61" s="12"/>
      <c r="X61" s="12"/>
      <c r="Y61" s="12"/>
      <c r="Z61" s="12"/>
    </row>
    <row r="62" spans="1:26" ht="22.5">
      <c r="A62" s="13" t="s">
        <v>109</v>
      </c>
      <c r="B62" s="14" t="s">
        <v>59</v>
      </c>
      <c r="C62" s="14"/>
      <c r="D62" s="15">
        <f>E62/1251.3/12</f>
        <v>0.29232923454178211</v>
      </c>
      <c r="E62" s="15">
        <f>F62+I62</f>
        <v>4389.4988541855837</v>
      </c>
      <c r="F62" s="15">
        <f>SUM(G62:H62)</f>
        <v>0</v>
      </c>
      <c r="G62" s="15">
        <v>0</v>
      </c>
      <c r="H62" s="15">
        <v>0</v>
      </c>
      <c r="I62" s="15">
        <f>SUM(J62:K62)</f>
        <v>4389.4988541855837</v>
      </c>
      <c r="J62" s="15">
        <v>669.58457097746202</v>
      </c>
      <c r="K62" s="15">
        <f>SUM(L62:U62)</f>
        <v>3719.914283208122</v>
      </c>
      <c r="L62" s="15">
        <v>1517.40574538071</v>
      </c>
      <c r="M62" s="15">
        <v>455.22172361421298</v>
      </c>
      <c r="N62" s="15">
        <v>1617</v>
      </c>
      <c r="O62" s="15">
        <v>0</v>
      </c>
      <c r="P62" s="15">
        <v>0</v>
      </c>
      <c r="Q62" s="15">
        <v>0</v>
      </c>
      <c r="R62" s="15">
        <v>102.60621319797001</v>
      </c>
      <c r="S62" s="15">
        <v>27.680601015228401</v>
      </c>
      <c r="T62" s="15">
        <v>0</v>
      </c>
      <c r="U62" s="15">
        <v>0</v>
      </c>
      <c r="V62" s="12"/>
      <c r="W62" s="12"/>
      <c r="X62" s="12"/>
      <c r="Y62" s="12"/>
      <c r="Z62" s="12"/>
    </row>
    <row r="63" spans="1:26" ht="22.5">
      <c r="A63" s="13" t="s">
        <v>110</v>
      </c>
      <c r="B63" s="14" t="s">
        <v>60</v>
      </c>
      <c r="C63" s="14"/>
      <c r="D63" s="15">
        <f>E63/1251.3/12</f>
        <v>3.3575463951602019E-2</v>
      </c>
      <c r="E63" s="15">
        <f>F63+I63</f>
        <v>504.15573651167523</v>
      </c>
      <c r="F63" s="15">
        <f>SUM(G63:H63)</f>
        <v>0</v>
      </c>
      <c r="G63" s="15">
        <v>0</v>
      </c>
      <c r="H63" s="15">
        <v>0</v>
      </c>
      <c r="I63" s="15">
        <f>SUM(J63:K63)</f>
        <v>504.15573651167523</v>
      </c>
      <c r="J63" s="15">
        <v>76.905112349238607</v>
      </c>
      <c r="K63" s="15">
        <f>SUM(L63:U63)</f>
        <v>427.25062416243662</v>
      </c>
      <c r="L63" s="15">
        <v>288.94089746192901</v>
      </c>
      <c r="M63" s="15">
        <v>86.682269238578698</v>
      </c>
      <c r="N63" s="15">
        <v>37.043999999999997</v>
      </c>
      <c r="O63" s="15">
        <v>0</v>
      </c>
      <c r="P63" s="15">
        <v>0</v>
      </c>
      <c r="Q63" s="15">
        <v>0</v>
      </c>
      <c r="R63" s="15">
        <v>8.2323411167512894</v>
      </c>
      <c r="S63" s="15">
        <v>6.3511163451776804</v>
      </c>
      <c r="T63" s="15">
        <v>0</v>
      </c>
      <c r="U63" s="15">
        <v>0</v>
      </c>
      <c r="V63" s="12"/>
      <c r="W63" s="12"/>
      <c r="X63" s="12"/>
      <c r="Y63" s="12"/>
      <c r="Z63" s="12"/>
    </row>
    <row r="64" spans="1:26" ht="15">
      <c r="A64" s="13" t="s">
        <v>111</v>
      </c>
      <c r="B64" s="14" t="s">
        <v>61</v>
      </c>
      <c r="C64" s="14"/>
      <c r="D64" s="15">
        <f>E64/1251.3/12</f>
        <v>0</v>
      </c>
      <c r="E64" s="15">
        <f>F64+I64</f>
        <v>0</v>
      </c>
      <c r="F64" s="15">
        <f>SUM(G64:H64)</f>
        <v>0</v>
      </c>
      <c r="G64" s="15">
        <v>0</v>
      </c>
      <c r="H64" s="15">
        <v>0</v>
      </c>
      <c r="I64" s="15">
        <f>SUM(J64:K64)</f>
        <v>0</v>
      </c>
      <c r="J64" s="15">
        <v>0</v>
      </c>
      <c r="K64" s="15">
        <f>SUM(L64:U64)</f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2"/>
      <c r="W64" s="12"/>
      <c r="X64" s="12"/>
      <c r="Y64" s="12"/>
      <c r="Z64" s="12"/>
    </row>
    <row r="65" spans="1:26" ht="15">
      <c r="A65" s="13" t="s">
        <v>112</v>
      </c>
      <c r="B65" s="14" t="s">
        <v>62</v>
      </c>
      <c r="C65" s="14"/>
      <c r="D65" s="15">
        <f>E65/1251.3/12</f>
        <v>5.8856694873741407E-2</v>
      </c>
      <c r="E65" s="15">
        <f>F65+I65</f>
        <v>883.76858754615148</v>
      </c>
      <c r="F65" s="15">
        <f>SUM(G65:H65)</f>
        <v>0</v>
      </c>
      <c r="G65" s="15">
        <v>0</v>
      </c>
      <c r="H65" s="15">
        <v>0</v>
      </c>
      <c r="I65" s="15">
        <f>SUM(J65:K65)</f>
        <v>883.76858754615148</v>
      </c>
      <c r="J65" s="15">
        <v>134.81215742229401</v>
      </c>
      <c r="K65" s="15">
        <f>SUM(L65:U65)</f>
        <v>748.95643012385744</v>
      </c>
      <c r="L65" s="15">
        <v>540.22627151269</v>
      </c>
      <c r="M65" s="15">
        <v>162.06788145380699</v>
      </c>
      <c r="N65" s="15">
        <v>3.0870000000000002</v>
      </c>
      <c r="O65" s="15">
        <v>0</v>
      </c>
      <c r="P65" s="15">
        <v>0</v>
      </c>
      <c r="Q65" s="15">
        <v>0</v>
      </c>
      <c r="R65" s="15">
        <v>29.620873096446701</v>
      </c>
      <c r="S65" s="15">
        <v>13.954404060913699</v>
      </c>
      <c r="T65" s="15">
        <v>0</v>
      </c>
      <c r="U65" s="15">
        <v>0</v>
      </c>
      <c r="V65" s="12"/>
      <c r="W65" s="12"/>
      <c r="X65" s="12"/>
      <c r="Y65" s="12"/>
      <c r="Z65" s="12"/>
    </row>
    <row r="66" spans="1:26" ht="22.5">
      <c r="A66" s="13" t="s">
        <v>113</v>
      </c>
      <c r="B66" s="14" t="s">
        <v>63</v>
      </c>
      <c r="C66" s="14"/>
      <c r="D66" s="15">
        <f>E66/1251.3/12</f>
        <v>3.6067881545019775E-2</v>
      </c>
      <c r="E66" s="15">
        <f>F66+I66</f>
        <v>541.58088212739892</v>
      </c>
      <c r="F66" s="15">
        <f>SUM(G66:H66)</f>
        <v>0</v>
      </c>
      <c r="G66" s="15">
        <v>0</v>
      </c>
      <c r="H66" s="15">
        <v>0</v>
      </c>
      <c r="I66" s="15">
        <f>SUM(J66:K66)</f>
        <v>541.58088212739892</v>
      </c>
      <c r="J66" s="15">
        <v>82.614032866891407</v>
      </c>
      <c r="K66" s="15">
        <f>SUM(L66:U66)</f>
        <v>458.96684926050756</v>
      </c>
      <c r="L66" s="15">
        <v>97.755230083248705</v>
      </c>
      <c r="M66" s="15">
        <v>29.326569024974599</v>
      </c>
      <c r="N66" s="15">
        <v>324</v>
      </c>
      <c r="O66" s="15">
        <v>0</v>
      </c>
      <c r="P66" s="15">
        <v>0</v>
      </c>
      <c r="Q66" s="15">
        <v>0</v>
      </c>
      <c r="R66" s="15">
        <v>5.3599675126903596</v>
      </c>
      <c r="S66" s="15">
        <v>2.5250826395939101</v>
      </c>
      <c r="T66" s="15">
        <v>0</v>
      </c>
      <c r="U66" s="15">
        <v>0</v>
      </c>
      <c r="V66" s="12"/>
      <c r="W66" s="12"/>
      <c r="X66" s="12"/>
      <c r="Y66" s="12"/>
      <c r="Z66" s="12"/>
    </row>
    <row r="67" spans="1:26" ht="22.5">
      <c r="A67" s="13" t="s">
        <v>114</v>
      </c>
      <c r="B67" s="14" t="s">
        <v>64</v>
      </c>
      <c r="C67" s="14"/>
      <c r="D67" s="15">
        <f>E67/1251.3/12</f>
        <v>3.2297463456198459E-2</v>
      </c>
      <c r="E67" s="15">
        <f>F67+I67</f>
        <v>484.96579227289357</v>
      </c>
      <c r="F67" s="15">
        <f>SUM(G67:H67)</f>
        <v>0</v>
      </c>
      <c r="G67" s="15">
        <v>0</v>
      </c>
      <c r="H67" s="15">
        <v>0</v>
      </c>
      <c r="I67" s="15">
        <f>SUM(J67:K67)</f>
        <v>484.96579227289357</v>
      </c>
      <c r="J67" s="15">
        <v>73.977832719593906</v>
      </c>
      <c r="K67" s="15">
        <f>SUM(L67:U67)</f>
        <v>410.98795955329967</v>
      </c>
      <c r="L67" s="15">
        <v>128.625302741117</v>
      </c>
      <c r="M67" s="15">
        <v>38.587590822335002</v>
      </c>
      <c r="N67" s="15">
        <v>233.4</v>
      </c>
      <c r="O67" s="15">
        <v>0</v>
      </c>
      <c r="P67" s="15">
        <v>0</v>
      </c>
      <c r="Q67" s="15">
        <v>0</v>
      </c>
      <c r="R67" s="15">
        <v>7.0525888324873103</v>
      </c>
      <c r="S67" s="15">
        <v>3.3224771573604102</v>
      </c>
      <c r="T67" s="15">
        <v>0</v>
      </c>
      <c r="U67" s="15">
        <v>0</v>
      </c>
      <c r="V67" s="12"/>
      <c r="W67" s="12"/>
      <c r="X67" s="12"/>
      <c r="Y67" s="12"/>
      <c r="Z67" s="12"/>
    </row>
    <row r="68" spans="1:26" ht="22.5">
      <c r="A68" s="13" t="s">
        <v>115</v>
      </c>
      <c r="B68" s="14" t="s">
        <v>159</v>
      </c>
      <c r="C68" s="14"/>
      <c r="D68" s="15">
        <f>E68/1251.3/12</f>
        <v>0.53034980377767582</v>
      </c>
      <c r="E68" s="15">
        <f>F68+I68</f>
        <v>7963.5205136040677</v>
      </c>
      <c r="F68" s="15">
        <f>SUM(G68:H68)</f>
        <v>0</v>
      </c>
      <c r="G68" s="15">
        <v>0</v>
      </c>
      <c r="H68" s="15">
        <v>0</v>
      </c>
      <c r="I68" s="15">
        <f>SUM(J68:K68)</f>
        <v>7963.5205136040677</v>
      </c>
      <c r="J68" s="15">
        <v>1214.77431563452</v>
      </c>
      <c r="K68" s="15">
        <f>SUM(L68:U68)</f>
        <v>6748.7461979695472</v>
      </c>
      <c r="L68" s="15">
        <v>4038.9587817258898</v>
      </c>
      <c r="M68" s="15">
        <v>1211.68763451777</v>
      </c>
      <c r="N68" s="15">
        <v>1294.2449999999999</v>
      </c>
      <c r="O68" s="15">
        <v>0</v>
      </c>
      <c r="P68" s="15">
        <v>0</v>
      </c>
      <c r="Q68" s="15">
        <v>0</v>
      </c>
      <c r="R68" s="15">
        <v>115.075736040609</v>
      </c>
      <c r="S68" s="15">
        <v>88.779045685279101</v>
      </c>
      <c r="T68" s="15">
        <v>0</v>
      </c>
      <c r="U68" s="15">
        <v>0</v>
      </c>
      <c r="V68" s="12"/>
      <c r="W68" s="12"/>
      <c r="X68" s="12"/>
      <c r="Y68" s="12"/>
      <c r="Z68" s="12"/>
    </row>
    <row r="69" spans="1:26" ht="22.5">
      <c r="A69" s="13" t="s">
        <v>116</v>
      </c>
      <c r="B69" s="14" t="s">
        <v>158</v>
      </c>
      <c r="C69" s="14"/>
      <c r="D69" s="15">
        <f>E69/1251.3/12</f>
        <v>0.62863426817115908</v>
      </c>
      <c r="E69" s="15">
        <f>F69+I69</f>
        <v>9439.3207171508566</v>
      </c>
      <c r="F69" s="15">
        <f>SUM(G69:H69)</f>
        <v>0</v>
      </c>
      <c r="G69" s="15">
        <v>0</v>
      </c>
      <c r="H69" s="15">
        <v>0</v>
      </c>
      <c r="I69" s="15">
        <f>SUM(J69:K69)</f>
        <v>9439.3207171508566</v>
      </c>
      <c r="J69" s="15">
        <v>1439.89638058233</v>
      </c>
      <c r="K69" s="15">
        <f>SUM(L69:U69)</f>
        <v>7999.4243365685261</v>
      </c>
      <c r="L69" s="15">
        <v>1480.5373011167501</v>
      </c>
      <c r="M69" s="15">
        <v>444.16119033502503</v>
      </c>
      <c r="N69" s="15">
        <v>6000</v>
      </c>
      <c r="O69" s="15">
        <v>0</v>
      </c>
      <c r="P69" s="15">
        <v>0</v>
      </c>
      <c r="Q69" s="15">
        <v>0</v>
      </c>
      <c r="R69" s="15">
        <v>42.182633908629398</v>
      </c>
      <c r="S69" s="15">
        <v>32.543211208121797</v>
      </c>
      <c r="T69" s="15">
        <v>0</v>
      </c>
      <c r="U69" s="15">
        <v>0</v>
      </c>
      <c r="V69" s="12"/>
      <c r="W69" s="12"/>
      <c r="X69" s="12"/>
      <c r="Y69" s="12"/>
      <c r="Z69" s="12"/>
    </row>
    <row r="70" spans="1:26" ht="15">
      <c r="A70" s="13" t="s">
        <v>117</v>
      </c>
      <c r="B70" s="14" t="s">
        <v>142</v>
      </c>
      <c r="C70" s="14"/>
      <c r="D70" s="15">
        <f>E70/1251.3/12</f>
        <v>0.2540368136430603</v>
      </c>
      <c r="E70" s="15">
        <f>F70+I70</f>
        <v>3814.515178938736</v>
      </c>
      <c r="F70" s="15">
        <f>SUM(G70:H70)</f>
        <v>0</v>
      </c>
      <c r="G70" s="15">
        <v>0</v>
      </c>
      <c r="H70" s="15">
        <v>0</v>
      </c>
      <c r="I70" s="15">
        <f>SUM(J70:K70)</f>
        <v>3814.515178938736</v>
      </c>
      <c r="J70" s="15">
        <v>581.87519678726505</v>
      </c>
      <c r="K70" s="15">
        <f>SUM(L70:U70)</f>
        <v>3232.639982151471</v>
      </c>
      <c r="L70" s="15">
        <v>1837.6268251614199</v>
      </c>
      <c r="M70" s="15">
        <v>551.28804754842702</v>
      </c>
      <c r="N70" s="15">
        <v>695.5</v>
      </c>
      <c r="O70" s="15">
        <v>0</v>
      </c>
      <c r="P70" s="15">
        <v>0</v>
      </c>
      <c r="Q70" s="15">
        <v>0</v>
      </c>
      <c r="R70" s="15">
        <v>100.757985786802</v>
      </c>
      <c r="S70" s="15">
        <v>47.467123654822402</v>
      </c>
      <c r="T70" s="15">
        <v>0</v>
      </c>
      <c r="U70" s="15">
        <v>0</v>
      </c>
      <c r="V70" s="12"/>
      <c r="W70" s="12"/>
      <c r="X70" s="12"/>
      <c r="Y70" s="12"/>
      <c r="Z70" s="12"/>
    </row>
    <row r="71" spans="1:26">
      <c r="A71" s="9"/>
      <c r="B71" s="10"/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>
      <c r="A72" s="68" t="s">
        <v>69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26">
      <c r="A73" s="68" t="s">
        <v>70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26">
      <c r="A74" s="68" t="s">
        <v>71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26">
      <c r="A75" s="68" t="s">
        <v>70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</sheetData>
  <mergeCells count="22">
    <mergeCell ref="A14:U14"/>
    <mergeCell ref="I20:I21"/>
    <mergeCell ref="J20:J21"/>
    <mergeCell ref="F20:H20"/>
    <mergeCell ref="A20:A21"/>
    <mergeCell ref="L20:U20"/>
    <mergeCell ref="A73:R73"/>
    <mergeCell ref="B20:B21"/>
    <mergeCell ref="C20:C21"/>
    <mergeCell ref="D20:D21"/>
    <mergeCell ref="E20:E21"/>
    <mergeCell ref="A72:R72"/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</mergeCells>
  <pageMargins left="0.41666666666666669" right="0.1388888888888889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Тариф</vt:lpstr>
      <vt:lpstr>Жукова2</vt:lpstr>
      <vt:lpstr>3</vt:lpstr>
      <vt:lpstr>4</vt:lpstr>
      <vt:lpstr>5</vt:lpstr>
      <vt:lpstr>6</vt:lpstr>
      <vt:lpstr>7</vt:lpstr>
      <vt:lpstr>8</vt:lpstr>
      <vt:lpstr>Мира10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2014-09-10T07:18:33Z</dcterms:modified>
</cp:coreProperties>
</file>