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5"/>
  </bookViews>
  <sheets>
    <sheet name="Общая информация" sheetId="1" r:id="rId1"/>
    <sheet name="Выполняемые работы (услуги)" sheetId="2" r:id="rId2"/>
    <sheet name="Претензии по качеству работ" sheetId="3" r:id="rId3"/>
    <sheet name="Коммунальные услуги" sheetId="4" r:id="rId4"/>
    <sheet name="Претензионно-исковая работа" sheetId="5" r:id="rId5"/>
    <sheet name="Сумма доходов и расходов" sheetId="6" r:id="rId6"/>
    <sheet name="Начислено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'Выполняемые работы (услуги)'!$A$1:$BR$24</definedName>
    <definedName name="_xlnm.Print_Area" localSheetId="3">'Коммунальные услуги'!$A$1:$AA$26</definedName>
    <definedName name="_xlnm.Print_Area" localSheetId="6">'Начислено  '!$A$1:$N$31</definedName>
    <definedName name="_xlnm.Print_Area" localSheetId="0">'Общая информация'!$A$1:$AA$34</definedName>
    <definedName name="_xlnm.Print_Area" localSheetId="5">'Сумма доходов и расходов'!$A$1:$Z$18</definedName>
  </definedNames>
  <calcPr fullCalcOnLoad="1"/>
</workbook>
</file>

<file path=xl/sharedStrings.xml><?xml version="1.0" encoding="utf-8"?>
<sst xmlns="http://schemas.openxmlformats.org/spreadsheetml/2006/main" count="221" uniqueCount="102">
  <si>
    <t>Отчетный период</t>
  </si>
  <si>
    <t>Общая информация об оказании услуг (выполнении работ) по содержанию и текущему ремонту общего имущества</t>
  </si>
  <si>
    <t>Начислено за услуги (работы) по содержанию и текущему ремонту</t>
  </si>
  <si>
    <t>в т.ч. за содержание дома (руб.):</t>
  </si>
  <si>
    <t>в т.ч. за текущий ремонт (руб.):</t>
  </si>
  <si>
    <t>Получено денежных средств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</si>
  <si>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</si>
  <si>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</si>
  <si>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</si>
  <si>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Переходящие остатки денежных средств на конец периода (руб.):</t>
  </si>
  <si>
    <t>Вид и группа работ, услуг</t>
  </si>
  <si>
    <t>с.ЩЕЛКУН    ул.МИРА</t>
  </si>
  <si>
    <t>с.ЩЕЛКУН  ул.СТРОИТЕЛЕЙ</t>
  </si>
  <si>
    <t>с.НИКОЛЬСКОЕ  ул.ЖУКОВА</t>
  </si>
  <si>
    <t>с.НИКОЛЬСКОЕ ул. МИРА</t>
  </si>
  <si>
    <t>8А</t>
  </si>
  <si>
    <t>Содержание жилого помещения</t>
  </si>
  <si>
    <t xml:space="preserve">Услуги по управлению </t>
  </si>
  <si>
    <t xml:space="preserve">Проведение дератизации и дезинсекции </t>
  </si>
  <si>
    <t>Работы по содержанию и ремонту конструктивных элементов</t>
  </si>
  <si>
    <t>Работы по содержанию и ремонту оборудования и систем инженерно-технического обеспечения</t>
  </si>
  <si>
    <t>Работы по содержанию и ремонту систем внутридомового газового оборудования</t>
  </si>
  <si>
    <t>Работы по содержанию и ремонту системы электроснабжения</t>
  </si>
  <si>
    <t>Уборка придомовой территории</t>
  </si>
  <si>
    <t xml:space="preserve">          Дата начала: </t>
  </si>
  <si>
    <t xml:space="preserve">     Дата окончания:</t>
  </si>
  <si>
    <t xml:space="preserve">с.ЩЕЛКУН    </t>
  </si>
  <si>
    <t xml:space="preserve">   ул.МИРА</t>
  </si>
  <si>
    <t>ул.СТРОИТЕЛЕЙ</t>
  </si>
  <si>
    <t>с.НИКОЛЬСКОЕ</t>
  </si>
  <si>
    <t>ул.ЖУКОВА</t>
  </si>
  <si>
    <t>ул.МИРА</t>
  </si>
  <si>
    <t xml:space="preserve">Авансовые платежи потребителей        на начало периода (руб.): </t>
  </si>
  <si>
    <t xml:space="preserve">Переходящие остатки денежных средств на начало периода (руб.): </t>
  </si>
  <si>
    <t xml:space="preserve">Задолженность потребителей на начало периода (руб.): </t>
  </si>
  <si>
    <t>в т.ч. за услуги управления (руб.):</t>
  </si>
  <si>
    <t>ВСЕГО (руб.):</t>
  </si>
  <si>
    <t>в т.ч. денежных средств от собственников/ нанимателей помещений (руб.):</t>
  </si>
  <si>
    <t>в т.ч. целевых взносов от собственников/ нанимателей помещений (руб.):</t>
  </si>
  <si>
    <t>в т.ч.субсидий (руб.):</t>
  </si>
  <si>
    <t>Авансовые платежи потребителей       на конец периода (руб.):</t>
  </si>
  <si>
    <t>Задолженность потребителей                на конец периода (руб.):</t>
  </si>
  <si>
    <t>№                  п/п</t>
  </si>
  <si>
    <t>Адрес                      многоквартирного         дома находящегося                на обслуживании</t>
  </si>
  <si>
    <t>в том числе</t>
  </si>
  <si>
    <t>услуги управления</t>
  </si>
  <si>
    <t>за содержание дома</t>
  </si>
  <si>
    <t>за текущий ремонт</t>
  </si>
  <si>
    <t>с.Щелкун ул.Мира-1</t>
  </si>
  <si>
    <t>с.Щелкун ул.Мира-2</t>
  </si>
  <si>
    <t>с.Щелкун ул.Мира-3</t>
  </si>
  <si>
    <t>с.Щелкун ул.Мира-4</t>
  </si>
  <si>
    <t>с.Щелкун ул.Мира-5</t>
  </si>
  <si>
    <t>с.Щелкун ул.Мира-6</t>
  </si>
  <si>
    <t>с.Щелкун ул.Мира-7</t>
  </si>
  <si>
    <t>с.Щелкун ул.Мира-8</t>
  </si>
  <si>
    <t>с.Щелкун ул.Мира-9</t>
  </si>
  <si>
    <t>с.Щелкун ул.Строителей-2</t>
  </si>
  <si>
    <t>с.Щелкун ул.Строителей-5</t>
  </si>
  <si>
    <t>с.Щелкун ул.Строителей-7</t>
  </si>
  <si>
    <t>с.Щелкун ул.Строителей-8А</t>
  </si>
  <si>
    <t>с.Щелкун ул.Строителей-9</t>
  </si>
  <si>
    <t>с.Щелкун ул.Строителей-10</t>
  </si>
  <si>
    <t>с.Никольское ул.Мира-10</t>
  </si>
  <si>
    <t>с.Никольское ул.Жукова-2</t>
  </si>
  <si>
    <t>с.Никольское ул.Жукова-3</t>
  </si>
  <si>
    <t>с.Никольское ул.Жукова-4</t>
  </si>
  <si>
    <t>с.Никольское ул.Жукова-5</t>
  </si>
  <si>
    <t>с.Никольское ул.Жукова-6</t>
  </si>
  <si>
    <t>с.Никольское ул.Жукова-7</t>
  </si>
  <si>
    <t>с.Никольское ул.Жукова-8</t>
  </si>
  <si>
    <t xml:space="preserve">Количество поступивших претензий  (ед.): </t>
  </si>
  <si>
    <t xml:space="preserve">Количество удовлетворенных претензий  (ед.): </t>
  </si>
  <si>
    <t xml:space="preserve">Сумма произведенного перерасчета (руб.): </t>
  </si>
  <si>
    <r>
      <t xml:space="preserve">Задолженность потребителей на </t>
    </r>
    <r>
      <rPr>
        <b/>
        <sz val="10"/>
        <rFont val="Arial"/>
        <family val="2"/>
      </rPr>
      <t>начало</t>
    </r>
    <r>
      <rPr>
        <sz val="10"/>
        <rFont val="Arial"/>
        <family val="2"/>
      </rPr>
      <t xml:space="preserve"> периода (руб.): </t>
    </r>
  </si>
  <si>
    <r>
      <t>Задолженность потребителей на</t>
    </r>
    <r>
      <rPr>
        <b/>
        <sz val="10"/>
        <rFont val="Arial"/>
        <family val="2"/>
      </rPr>
      <t xml:space="preserve"> конец</t>
    </r>
    <r>
      <rPr>
        <sz val="10"/>
        <rFont val="Arial"/>
        <family val="2"/>
      </rPr>
      <t xml:space="preserve"> периода (руб.): </t>
    </r>
  </si>
  <si>
    <t>Общая информация по предоставленным коммунальным услугам</t>
  </si>
  <si>
    <r>
      <t xml:space="preserve">Переходящие остатки денежных средств на </t>
    </r>
    <r>
      <rPr>
        <b/>
        <sz val="10"/>
        <rFont val="Arial"/>
        <family val="2"/>
      </rPr>
      <t>начало</t>
    </r>
    <r>
      <rPr>
        <sz val="10"/>
        <rFont val="Arial"/>
        <family val="2"/>
      </rPr>
      <t xml:space="preserve"> периода (руб.): </t>
    </r>
  </si>
  <si>
    <r>
      <t xml:space="preserve">Переходящие остатки денежных средств на </t>
    </r>
    <r>
      <rPr>
        <b/>
        <sz val="10"/>
        <rFont val="Arial"/>
        <family val="2"/>
      </rPr>
      <t>конец</t>
    </r>
    <r>
      <rPr>
        <sz val="10"/>
        <rFont val="Arial"/>
        <family val="2"/>
      </rPr>
      <t xml:space="preserve"> периода (руб.): </t>
    </r>
  </si>
  <si>
    <r>
      <t>Авансовые платежи потребителей  на</t>
    </r>
    <r>
      <rPr>
        <b/>
        <sz val="10"/>
        <rFont val="Arial"/>
        <family val="2"/>
      </rPr>
      <t xml:space="preserve"> конец</t>
    </r>
    <r>
      <rPr>
        <sz val="10"/>
        <rFont val="Arial"/>
        <family val="2"/>
      </rPr>
      <t xml:space="preserve"> периода (руб.): </t>
    </r>
  </si>
  <si>
    <r>
      <t xml:space="preserve">Авансовые платежи потребителей на </t>
    </r>
    <r>
      <rPr>
        <b/>
        <sz val="10"/>
        <rFont val="Arial"/>
        <family val="2"/>
      </rPr>
      <t xml:space="preserve">начало </t>
    </r>
    <r>
      <rPr>
        <sz val="10"/>
        <rFont val="Arial"/>
        <family val="2"/>
      </rPr>
      <t xml:space="preserve">периода (руб.): </t>
    </r>
  </si>
  <si>
    <t>Информация о наличии претензий по качеству предоставленных коммунальных услуг</t>
  </si>
  <si>
    <t xml:space="preserve">Количество претензий, в удовлетвореннии которых отказано (ед.): </t>
  </si>
  <si>
    <t>Годовая стоимость работ (услуг)</t>
  </si>
  <si>
    <t>плановая</t>
  </si>
  <si>
    <t xml:space="preserve">фактическая </t>
  </si>
  <si>
    <t xml:space="preserve">Количество поступивших претензий (ед.): </t>
  </si>
  <si>
    <t xml:space="preserve">Направлено претензий потребителям-должникам  (ед.): </t>
  </si>
  <si>
    <t xml:space="preserve">Направлено исковых заявлений (ед.): </t>
  </si>
  <si>
    <t xml:space="preserve">Получено денежных средств по результатам претензионно-исковой работы (руб.): </t>
  </si>
  <si>
    <t xml:space="preserve">Уборка мест общего пользования </t>
  </si>
  <si>
    <t>Сумма доходов за отчетный период  (руб.)</t>
  </si>
  <si>
    <t>Сумма расходов за отчетный период  (руб.)</t>
  </si>
  <si>
    <t xml:space="preserve">         ТАРИФ</t>
  </si>
  <si>
    <t>за ЖБО</t>
  </si>
  <si>
    <t>в т.ч. за ЖБО(руб.):</t>
  </si>
  <si>
    <t>Вывоз жидких бытовых отходов.</t>
  </si>
  <si>
    <t xml:space="preserve"> </t>
  </si>
  <si>
    <t>Начислено за услуги по содержанию и текущему ремонту за 2021 год,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</si>
  <si>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Стоимость на 1 кв.м. общей площади (руб./мес.)   в период  01.01.2021 - 31.12.2021 год</t>
  </si>
  <si>
    <t>Начислено за услуги (работы) по содержанию и текущему ремонту ФАКТ 2022 год</t>
  </si>
  <si>
    <t>01.01.2022г.    - 31.12.2022г.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</si>
</sst>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-* #,##0_$_-;\-* #,##0_$_-;_-* &quot;-&quot;_$_-;_-@_-"/>
    <numFmt numFmtId="194" formatCode="_-* #,##0.00_-;\-* #,##0.00_-;_-* &quot;-&quot;??_-;_-@_-"/>
    <numFmt numFmtId="195" formatCode="_-&quot;Ј&quot;* #,##0_-;\-&quot;Ј&quot;* #,##0_-;_-&quot;Ј&quot;* &quot;-&quot;_-;_-@_-"/>
    <numFmt numFmtId="196" formatCode="_-&quot;Ј&quot;* #,##0.00_-;\-&quot;Ј&quot;* #,##0.00_-;_-&quot;Ј&quot;* &quot;-&quot;??_-;_-@_-"/>
    <numFmt numFmtId="197" formatCode="General_)"/>
    <numFmt numFmtId="198" formatCode="#,##0.0000000"/>
    <numFmt numFmtId="199" formatCode="#,##0.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sz val="10"/>
      <name val="ЏрЯмой Џроп"/>
      <family val="0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36"/>
      <name val="Calibri"/>
      <family val="2"/>
    </font>
    <font>
      <sz val="11"/>
      <color indexed="55"/>
      <name val="Calibri"/>
      <family val="2"/>
    </font>
    <font>
      <b/>
      <sz val="11"/>
      <color indexed="36"/>
      <name val="Calibri"/>
      <family val="2"/>
    </font>
    <font>
      <sz val="10"/>
      <color indexed="10"/>
      <name val="Arial"/>
      <family val="2"/>
    </font>
    <font>
      <sz val="11"/>
      <color indexed="44"/>
      <name val="Calibri"/>
      <family val="2"/>
    </font>
    <font>
      <sz val="10"/>
      <color indexed="44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7030A0"/>
      <name val="Calibri"/>
      <family val="2"/>
    </font>
    <font>
      <sz val="11"/>
      <color theme="0" tint="-0.24997000396251678"/>
      <name val="Calibri"/>
      <family val="2"/>
    </font>
    <font>
      <b/>
      <sz val="11"/>
      <color rgb="FF7030A0"/>
      <name val="Calibri"/>
      <family val="2"/>
    </font>
    <font>
      <sz val="10"/>
      <color rgb="FFFF0000"/>
      <name val="Arial"/>
      <family val="2"/>
    </font>
    <font>
      <sz val="11"/>
      <color theme="0" tint="-0.3499799966812134"/>
      <name val="Calibri"/>
      <family val="2"/>
    </font>
    <font>
      <sz val="11"/>
      <color theme="3" tint="0.5999900102615356"/>
      <name val="Calibri"/>
      <family val="2"/>
    </font>
    <font>
      <sz val="10"/>
      <color theme="3" tint="0.5999900102615356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8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4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97" fontId="24" fillId="0" borderId="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7" applyBorder="0">
      <alignment horizontal="center" vertical="center" wrapText="1"/>
      <protection/>
    </xf>
    <xf numFmtId="197" fontId="34" fillId="6" borderId="1">
      <alignment/>
      <protection/>
    </xf>
    <xf numFmtId="4" fontId="35" fillId="21" borderId="8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11" fillId="22" borderId="10" applyNumberFormat="0" applyAlignment="0" applyProtection="0"/>
    <xf numFmtId="0" fontId="36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7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49" fontId="3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13" applyFont="0" applyBorder="0" applyAlignment="0">
      <protection hidden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38" fillId="0" borderId="0">
      <alignment horizontal="center"/>
      <protection/>
    </xf>
    <xf numFmtId="169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4" fontId="35" fillId="4" borderId="0" applyFont="0" applyBorder="0">
      <alignment horizontal="right"/>
      <protection/>
    </xf>
    <xf numFmtId="4" fontId="35" fillId="7" borderId="14" applyBorder="0">
      <alignment horizontal="right"/>
      <protection/>
    </xf>
    <xf numFmtId="4" fontId="35" fillId="4" borderId="14" applyBorder="0">
      <alignment horizontal="right"/>
      <protection/>
    </xf>
    <xf numFmtId="4" fontId="35" fillId="4" borderId="8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62" fillId="0" borderId="0" xfId="1523">
      <alignment/>
      <protection/>
    </xf>
    <xf numFmtId="0" fontId="26" fillId="0" borderId="15" xfId="1592" applyFont="1" applyFill="1" applyBorder="1" applyAlignment="1" applyProtection="1">
      <alignment horizontal="center" vertical="center" wrapText="1"/>
      <protection hidden="1"/>
    </xf>
    <xf numFmtId="4" fontId="23" fillId="0" borderId="16" xfId="1523" applyNumberFormat="1" applyFont="1" applyBorder="1" applyAlignment="1">
      <alignment/>
      <protection/>
    </xf>
    <xf numFmtId="2" fontId="23" fillId="0" borderId="16" xfId="1523" applyNumberFormat="1" applyFont="1" applyBorder="1" applyAlignment="1">
      <alignment horizontal="right"/>
      <protection/>
    </xf>
    <xf numFmtId="4" fontId="63" fillId="0" borderId="16" xfId="1523" applyNumberFormat="1" applyFont="1" applyBorder="1" applyAlignment="1">
      <alignment horizontal="right"/>
      <protection/>
    </xf>
    <xf numFmtId="4" fontId="23" fillId="0" borderId="16" xfId="1523" applyNumberFormat="1" applyFont="1" applyBorder="1" applyAlignment="1">
      <alignment horizontal="right"/>
      <protection/>
    </xf>
    <xf numFmtId="4" fontId="63" fillId="0" borderId="17" xfId="1523" applyNumberFormat="1" applyFont="1" applyBorder="1" applyAlignment="1">
      <alignment horizontal="right"/>
      <protection/>
    </xf>
    <xf numFmtId="4" fontId="23" fillId="0" borderId="17" xfId="1523" applyNumberFormat="1" applyFont="1" applyBorder="1" applyAlignment="1">
      <alignment horizontal="right"/>
      <protection/>
    </xf>
    <xf numFmtId="4" fontId="23" fillId="0" borderId="17" xfId="1523" applyNumberFormat="1" applyFont="1" applyBorder="1" applyAlignment="1">
      <alignment/>
      <protection/>
    </xf>
    <xf numFmtId="2" fontId="23" fillId="0" borderId="17" xfId="1523" applyNumberFormat="1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26" fillId="0" borderId="19" xfId="1592" applyFont="1" applyFill="1" applyBorder="1" applyAlignment="1" applyProtection="1">
      <alignment wrapText="1"/>
      <protection hidden="1"/>
    </xf>
    <xf numFmtId="0" fontId="64" fillId="0" borderId="19" xfId="1523" applyFont="1" applyBorder="1" applyAlignment="1">
      <alignment/>
      <protection/>
    </xf>
    <xf numFmtId="0" fontId="26" fillId="0" borderId="19" xfId="1592" applyFont="1" applyFill="1" applyBorder="1" applyAlignment="1" applyProtection="1">
      <alignment horizontal="right" wrapText="1"/>
      <protection hidden="1"/>
    </xf>
    <xf numFmtId="0" fontId="26" fillId="0" borderId="20" xfId="1592" applyFont="1" applyFill="1" applyBorder="1" applyAlignment="1" applyProtection="1">
      <alignment wrapText="1"/>
      <protection hidden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1" fontId="6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8" fillId="0" borderId="2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69" fillId="0" borderId="21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vertical="top" wrapText="1"/>
    </xf>
    <xf numFmtId="2" fontId="69" fillId="0" borderId="31" xfId="0" applyNumberFormat="1" applyFont="1" applyBorder="1" applyAlignment="1">
      <alignment/>
    </xf>
    <xf numFmtId="0" fontId="69" fillId="0" borderId="33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2" fontId="69" fillId="0" borderId="33" xfId="0" applyNumberFormat="1" applyFont="1" applyBorder="1" applyAlignment="1">
      <alignment/>
    </xf>
    <xf numFmtId="0" fontId="69" fillId="0" borderId="3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2" fontId="70" fillId="0" borderId="0" xfId="0" applyNumberFormat="1" applyFont="1" applyAlignment="1">
      <alignment/>
    </xf>
    <xf numFmtId="2" fontId="69" fillId="0" borderId="44" xfId="0" applyNumberFormat="1" applyFont="1" applyBorder="1" applyAlignment="1">
      <alignment/>
    </xf>
    <xf numFmtId="0" fontId="43" fillId="0" borderId="43" xfId="0" applyFont="1" applyBorder="1" applyAlignment="1">
      <alignment/>
    </xf>
    <xf numFmtId="0" fontId="25" fillId="0" borderId="23" xfId="1592" applyFont="1" applyFill="1" applyBorder="1" applyAlignment="1" applyProtection="1">
      <alignment horizontal="center" vertical="center" wrapText="1"/>
      <protection hidden="1"/>
    </xf>
    <xf numFmtId="0" fontId="26" fillId="24" borderId="45" xfId="1592" applyFont="1" applyFill="1" applyBorder="1" applyAlignment="1" applyProtection="1">
      <alignment horizontal="center" vertical="center" wrapText="1"/>
      <protection hidden="1"/>
    </xf>
    <xf numFmtId="2" fontId="0" fillId="0" borderId="8" xfId="0" applyNumberFormat="1" applyBorder="1" applyAlignment="1">
      <alignment/>
    </xf>
    <xf numFmtId="0" fontId="44" fillId="0" borderId="21" xfId="1592" applyFont="1" applyFill="1" applyBorder="1" applyAlignment="1" applyProtection="1">
      <alignment wrapText="1"/>
      <protection hidden="1"/>
    </xf>
    <xf numFmtId="0" fontId="68" fillId="0" borderId="19" xfId="1523" applyFont="1" applyBorder="1" applyAlignment="1">
      <alignment/>
      <protection/>
    </xf>
    <xf numFmtId="0" fontId="44" fillId="0" borderId="19" xfId="1592" applyFont="1" applyFill="1" applyBorder="1" applyAlignment="1" applyProtection="1">
      <alignment wrapText="1"/>
      <protection hidden="1"/>
    </xf>
    <xf numFmtId="0" fontId="44" fillId="0" borderId="19" xfId="1592" applyFont="1" applyFill="1" applyBorder="1" applyAlignment="1" applyProtection="1">
      <alignment horizontal="right" wrapText="1"/>
      <protection hidden="1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62" fillId="0" borderId="0" xfId="1523" applyNumberFormat="1">
      <alignment/>
      <protection/>
    </xf>
    <xf numFmtId="2" fontId="62" fillId="0" borderId="0" xfId="1523" applyNumberFormat="1">
      <alignment/>
      <protection/>
    </xf>
    <xf numFmtId="0" fontId="0" fillId="25" borderId="47" xfId="0" applyFill="1" applyBorder="1" applyAlignment="1">
      <alignment/>
    </xf>
    <xf numFmtId="2" fontId="22" fillId="24" borderId="8" xfId="0" applyNumberFormat="1" applyFont="1" applyFill="1" applyBorder="1" applyAlignment="1">
      <alignment/>
    </xf>
    <xf numFmtId="0" fontId="22" fillId="25" borderId="8" xfId="0" applyFont="1" applyFill="1" applyBorder="1" applyAlignment="1">
      <alignment/>
    </xf>
    <xf numFmtId="2" fontId="22" fillId="26" borderId="8" xfId="0" applyNumberFormat="1" applyFont="1" applyFill="1" applyBorder="1" applyAlignment="1">
      <alignment/>
    </xf>
    <xf numFmtId="2" fontId="22" fillId="24" borderId="38" xfId="0" applyNumberFormat="1" applyFont="1" applyFill="1" applyBorder="1" applyAlignment="1">
      <alignment/>
    </xf>
    <xf numFmtId="2" fontId="0" fillId="0" borderId="38" xfId="0" applyNumberFormat="1" applyBorder="1" applyAlignment="1">
      <alignment/>
    </xf>
    <xf numFmtId="0" fontId="22" fillId="25" borderId="38" xfId="0" applyFont="1" applyFill="1" applyBorder="1" applyAlignment="1">
      <alignment/>
    </xf>
    <xf numFmtId="2" fontId="22" fillId="24" borderId="39" xfId="0" applyNumberFormat="1" applyFont="1" applyFill="1" applyBorder="1" applyAlignment="1">
      <alignment/>
    </xf>
    <xf numFmtId="2" fontId="22" fillId="24" borderId="40" xfId="0" applyNumberFormat="1" applyFont="1" applyFill="1" applyBorder="1" applyAlignment="1">
      <alignment/>
    </xf>
    <xf numFmtId="2" fontId="0" fillId="27" borderId="0" xfId="0" applyNumberFormat="1" applyFont="1" applyFill="1" applyBorder="1" applyAlignment="1">
      <alignment/>
    </xf>
    <xf numFmtId="4" fontId="23" fillId="0" borderId="48" xfId="1523" applyNumberFormat="1" applyFont="1" applyBorder="1" applyAlignment="1">
      <alignment horizontal="right"/>
      <protection/>
    </xf>
    <xf numFmtId="4" fontId="23" fillId="0" borderId="48" xfId="1523" applyNumberFormat="1" applyFont="1" applyBorder="1" applyAlignment="1">
      <alignment/>
      <protection/>
    </xf>
    <xf numFmtId="2" fontId="23" fillId="0" borderId="48" xfId="1523" applyNumberFormat="1" applyFont="1" applyBorder="1" applyAlignment="1">
      <alignment horizontal="right"/>
      <protection/>
    </xf>
    <xf numFmtId="2" fontId="0" fillId="25" borderId="47" xfId="0" applyNumberFormat="1" applyFill="1" applyBorder="1" applyAlignment="1">
      <alignment/>
    </xf>
    <xf numFmtId="191" fontId="71" fillId="0" borderId="0" xfId="1523" applyNumberFormat="1" applyFont="1">
      <alignment/>
      <protection/>
    </xf>
    <xf numFmtId="4" fontId="71" fillId="0" borderId="0" xfId="1523" applyNumberFormat="1" applyFont="1">
      <alignment/>
      <protection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49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2" fontId="72" fillId="0" borderId="0" xfId="0" applyNumberFormat="1" applyFont="1" applyAlignment="1">
      <alignment/>
    </xf>
    <xf numFmtId="14" fontId="0" fillId="0" borderId="52" xfId="0" applyNumberFormat="1" applyFont="1" applyBorder="1" applyAlignment="1">
      <alignment/>
    </xf>
    <xf numFmtId="2" fontId="73" fillId="0" borderId="0" xfId="0" applyNumberFormat="1" applyFont="1" applyAlignment="1">
      <alignment/>
    </xf>
    <xf numFmtId="2" fontId="22" fillId="24" borderId="35" xfId="0" applyNumberFormat="1" applyFont="1" applyFill="1" applyBorder="1" applyAlignment="1">
      <alignment/>
    </xf>
    <xf numFmtId="2" fontId="43" fillId="27" borderId="44" xfId="0" applyNumberFormat="1" applyFont="1" applyFill="1" applyBorder="1" applyAlignment="1">
      <alignment vertical="center" wrapText="1"/>
    </xf>
    <xf numFmtId="2" fontId="43" fillId="27" borderId="50" xfId="0" applyNumberFormat="1" applyFont="1" applyFill="1" applyBorder="1" applyAlignment="1">
      <alignment vertical="center" wrapText="1"/>
    </xf>
    <xf numFmtId="2" fontId="43" fillId="27" borderId="51" xfId="0" applyNumberFormat="1" applyFont="1" applyFill="1" applyBorder="1" applyAlignment="1">
      <alignment vertical="center" wrapText="1"/>
    </xf>
    <xf numFmtId="0" fontId="73" fillId="0" borderId="0" xfId="0" applyFont="1" applyAlignment="1">
      <alignment/>
    </xf>
    <xf numFmtId="2" fontId="0" fillId="25" borderId="53" xfId="0" applyNumberFormat="1" applyFill="1" applyBorder="1" applyAlignment="1">
      <alignment/>
    </xf>
    <xf numFmtId="2" fontId="45" fillId="0" borderId="8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74" fillId="0" borderId="0" xfId="1523" applyNumberFormat="1" applyFont="1">
      <alignment/>
      <protection/>
    </xf>
    <xf numFmtId="191" fontId="74" fillId="0" borderId="0" xfId="1523" applyNumberFormat="1" applyFont="1">
      <alignment/>
      <protection/>
    </xf>
    <xf numFmtId="0" fontId="74" fillId="0" borderId="0" xfId="1523" applyFont="1">
      <alignment/>
      <protection/>
    </xf>
    <xf numFmtId="4" fontId="23" fillId="24" borderId="54" xfId="1593" applyNumberFormat="1" applyFont="1" applyFill="1" applyBorder="1" applyAlignment="1" applyProtection="1">
      <alignment horizontal="right" wrapText="1"/>
      <protection hidden="1"/>
    </xf>
    <xf numFmtId="4" fontId="23" fillId="0" borderId="8" xfId="1593" applyNumberFormat="1" applyFont="1" applyFill="1" applyBorder="1" applyAlignment="1" applyProtection="1">
      <alignment horizontal="right" wrapText="1"/>
      <protection hidden="1"/>
    </xf>
    <xf numFmtId="4" fontId="23" fillId="24" borderId="38" xfId="1593" applyNumberFormat="1" applyFont="1" applyFill="1" applyBorder="1" applyAlignment="1" applyProtection="1">
      <alignment horizontal="right" wrapText="1"/>
      <protection hidden="1"/>
    </xf>
    <xf numFmtId="4" fontId="23" fillId="24" borderId="55" xfId="1593" applyNumberFormat="1" applyFont="1" applyFill="1" applyBorder="1" applyAlignment="1" applyProtection="1">
      <alignment horizontal="right" wrapText="1"/>
      <protection hidden="1"/>
    </xf>
    <xf numFmtId="2" fontId="74" fillId="0" borderId="0" xfId="1523" applyNumberFormat="1" applyFont="1">
      <alignment/>
      <protection/>
    </xf>
    <xf numFmtId="4" fontId="23" fillId="24" borderId="40" xfId="1593" applyNumberFormat="1" applyFont="1" applyFill="1" applyBorder="1" applyAlignment="1" applyProtection="1">
      <alignment horizontal="right" wrapText="1"/>
      <protection hidden="1"/>
    </xf>
    <xf numFmtId="0" fontId="68" fillId="0" borderId="0" xfId="0" applyFont="1" applyBorder="1" applyAlignment="1">
      <alignment horizontal="center" vertical="center" wrapText="1"/>
    </xf>
    <xf numFmtId="2" fontId="69" fillId="0" borderId="56" xfId="0" applyNumberFormat="1" applyFont="1" applyBorder="1" applyAlignment="1">
      <alignment/>
    </xf>
    <xf numFmtId="0" fontId="69" fillId="0" borderId="28" xfId="0" applyFont="1" applyBorder="1" applyAlignment="1">
      <alignment/>
    </xf>
    <xf numFmtId="2" fontId="0" fillId="0" borderId="5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39" xfId="0" applyNumberFormat="1" applyFont="1" applyBorder="1" applyAlignment="1">
      <alignment/>
    </xf>
    <xf numFmtId="198" fontId="71" fillId="0" borderId="0" xfId="1523" applyNumberFormat="1" applyFont="1">
      <alignment/>
      <protection/>
    </xf>
    <xf numFmtId="0" fontId="20" fillId="0" borderId="58" xfId="1593" applyFont="1" applyFill="1" applyBorder="1" applyAlignment="1" applyProtection="1">
      <alignment horizontal="left" vertical="center" wrapText="1"/>
      <protection hidden="1"/>
    </xf>
    <xf numFmtId="0" fontId="20" fillId="0" borderId="59" xfId="1593" applyFont="1" applyFill="1" applyBorder="1" applyAlignment="1" applyProtection="1">
      <alignment horizontal="left" vertical="center" wrapText="1"/>
      <protection hidden="1"/>
    </xf>
    <xf numFmtId="0" fontId="20" fillId="0" borderId="51" xfId="1593" applyFont="1" applyFill="1" applyBorder="1" applyAlignment="1" applyProtection="1">
      <alignment horizontal="left" vertical="center" wrapText="1"/>
      <protection hidden="1"/>
    </xf>
    <xf numFmtId="0" fontId="26" fillId="24" borderId="60" xfId="1592" applyFont="1" applyFill="1" applyBorder="1" applyAlignment="1" applyProtection="1">
      <alignment horizontal="center" vertical="center" wrapText="1"/>
      <protection hidden="1"/>
    </xf>
    <xf numFmtId="4" fontId="23" fillId="0" borderId="39" xfId="1593" applyNumberFormat="1" applyFont="1" applyFill="1" applyBorder="1" applyAlignment="1" applyProtection="1">
      <alignment horizontal="right" wrapText="1"/>
      <protection hidden="1"/>
    </xf>
    <xf numFmtId="4" fontId="23" fillId="24" borderId="57" xfId="1593" applyNumberFormat="1" applyFont="1" applyFill="1" applyBorder="1" applyAlignment="1" applyProtection="1">
      <alignment horizontal="right" wrapText="1"/>
      <protection hidden="1"/>
    </xf>
    <xf numFmtId="4" fontId="23" fillId="0" borderId="18" xfId="1523" applyNumberFormat="1" applyFont="1" applyBorder="1" applyAlignment="1">
      <alignment horizontal="right"/>
      <protection/>
    </xf>
    <xf numFmtId="4" fontId="23" fillId="0" borderId="61" xfId="1523" applyNumberFormat="1" applyFont="1" applyBorder="1" applyAlignment="1">
      <alignment horizontal="right"/>
      <protection/>
    </xf>
    <xf numFmtId="4" fontId="23" fillId="0" borderId="42" xfId="1523" applyNumberFormat="1" applyFont="1" applyBorder="1" applyAlignment="1">
      <alignment horizontal="right"/>
      <protection/>
    </xf>
    <xf numFmtId="0" fontId="25" fillId="0" borderId="52" xfId="1593" applyFont="1" applyFill="1" applyBorder="1" applyAlignment="1" applyProtection="1">
      <alignment horizontal="left" vertical="center" wrapText="1"/>
      <protection hidden="1"/>
    </xf>
    <xf numFmtId="4" fontId="27" fillId="0" borderId="62" xfId="1593" applyNumberFormat="1" applyFont="1" applyFill="1" applyBorder="1" applyAlignment="1" applyProtection="1">
      <alignment horizontal="center" vertical="center"/>
      <protection hidden="1"/>
    </xf>
    <xf numFmtId="4" fontId="27" fillId="0" borderId="63" xfId="1593" applyNumberFormat="1" applyFont="1" applyFill="1" applyBorder="1" applyAlignment="1" applyProtection="1">
      <alignment horizontal="center" vertical="center"/>
      <protection hidden="1"/>
    </xf>
    <xf numFmtId="4" fontId="27" fillId="24" borderId="64" xfId="1593" applyNumberFormat="1" applyFont="1" applyFill="1" applyBorder="1" applyAlignment="1" applyProtection="1">
      <alignment horizontal="center" vertical="center"/>
      <protection hidden="1"/>
    </xf>
    <xf numFmtId="4" fontId="27" fillId="24" borderId="65" xfId="1593" applyNumberFormat="1" applyFont="1" applyFill="1" applyBorder="1" applyAlignment="1" applyProtection="1">
      <alignment horizontal="center" vertical="center"/>
      <protection hidden="1"/>
    </xf>
    <xf numFmtId="4" fontId="27" fillId="0" borderId="66" xfId="1593" applyNumberFormat="1" applyFont="1" applyFill="1" applyBorder="1" applyAlignment="1" applyProtection="1">
      <alignment horizontal="center" vertical="center"/>
      <protection hidden="1"/>
    </xf>
    <xf numFmtId="4" fontId="27" fillId="0" borderId="64" xfId="1593" applyNumberFormat="1" applyFont="1" applyFill="1" applyBorder="1" applyAlignment="1" applyProtection="1">
      <alignment horizontal="center" vertical="center"/>
      <protection hidden="1"/>
    </xf>
    <xf numFmtId="2" fontId="27" fillId="0" borderId="62" xfId="1523" applyNumberFormat="1" applyFont="1" applyBorder="1" applyAlignment="1">
      <alignment horizontal="center" vertical="center"/>
      <protection/>
    </xf>
    <xf numFmtId="2" fontId="27" fillId="0" borderId="64" xfId="1523" applyNumberFormat="1" applyFont="1" applyBorder="1" applyAlignment="1">
      <alignment horizontal="center" vertical="center"/>
      <protection/>
    </xf>
    <xf numFmtId="4" fontId="27" fillId="24" borderId="15" xfId="1593" applyNumberFormat="1" applyFont="1" applyFill="1" applyBorder="1" applyAlignment="1" applyProtection="1">
      <alignment horizontal="center" vertical="center"/>
      <protection hidden="1"/>
    </xf>
    <xf numFmtId="4" fontId="63" fillId="0" borderId="48" xfId="1523" applyNumberFormat="1" applyFont="1" applyBorder="1" applyAlignment="1">
      <alignment horizontal="right"/>
      <protection/>
    </xf>
    <xf numFmtId="4" fontId="23" fillId="0" borderId="47" xfId="1593" applyNumberFormat="1" applyFont="1" applyFill="1" applyBorder="1" applyAlignment="1" applyProtection="1">
      <alignment horizontal="right" wrapText="1"/>
      <protection hidden="1"/>
    </xf>
    <xf numFmtId="4" fontId="23" fillId="24" borderId="67" xfId="1593" applyNumberFormat="1" applyFont="1" applyFill="1" applyBorder="1" applyAlignment="1" applyProtection="1">
      <alignment horizontal="right" wrapText="1"/>
      <protection hidden="1"/>
    </xf>
    <xf numFmtId="4" fontId="23" fillId="24" borderId="53" xfId="1593" applyNumberFormat="1" applyFont="1" applyFill="1" applyBorder="1" applyAlignment="1" applyProtection="1">
      <alignment horizontal="right" wrapText="1"/>
      <protection hidden="1"/>
    </xf>
    <xf numFmtId="4" fontId="23" fillId="24" borderId="68" xfId="1593" applyNumberFormat="1" applyFont="1" applyFill="1" applyBorder="1" applyAlignment="1" applyProtection="1">
      <alignment horizontal="right" wrapText="1"/>
      <protection hidden="1"/>
    </xf>
    <xf numFmtId="0" fontId="20" fillId="0" borderId="69" xfId="1593" applyFont="1" applyFill="1" applyBorder="1" applyAlignment="1" applyProtection="1">
      <alignment horizontal="left" vertical="center" wrapText="1"/>
      <protection hidden="1"/>
    </xf>
    <xf numFmtId="4" fontId="23" fillId="0" borderId="14" xfId="1593" applyNumberFormat="1" applyFont="1" applyFill="1" applyBorder="1" applyAlignment="1" applyProtection="1">
      <alignment horizontal="right" wrapText="1"/>
      <protection hidden="1"/>
    </xf>
    <xf numFmtId="4" fontId="23" fillId="0" borderId="36" xfId="1593" applyNumberFormat="1" applyFont="1" applyFill="1" applyBorder="1" applyAlignment="1" applyProtection="1">
      <alignment horizontal="right" wrapText="1"/>
      <protection hidden="1"/>
    </xf>
    <xf numFmtId="4" fontId="23" fillId="24" borderId="46" xfId="1593" applyNumberFormat="1" applyFont="1" applyFill="1" applyBorder="1" applyAlignment="1" applyProtection="1">
      <alignment horizontal="right" wrapText="1"/>
      <protection hidden="1"/>
    </xf>
    <xf numFmtId="4" fontId="23" fillId="24" borderId="37" xfId="1593" applyNumberFormat="1" applyFont="1" applyFill="1" applyBorder="1" applyAlignment="1" applyProtection="1">
      <alignment horizontal="right" wrapText="1"/>
      <protection hidden="1"/>
    </xf>
    <xf numFmtId="4" fontId="23" fillId="0" borderId="41" xfId="1593" applyNumberFormat="1" applyFont="1" applyFill="1" applyBorder="1" applyAlignment="1" applyProtection="1">
      <alignment horizontal="right" wrapText="1"/>
      <protection hidden="1"/>
    </xf>
    <xf numFmtId="4" fontId="23" fillId="0" borderId="14" xfId="1523" applyNumberFormat="1" applyFont="1" applyBorder="1" applyAlignment="1">
      <alignment/>
      <protection/>
    </xf>
    <xf numFmtId="2" fontId="23" fillId="0" borderId="14" xfId="1523" applyNumberFormat="1" applyFont="1" applyBorder="1" applyAlignment="1">
      <alignment horizontal="right"/>
      <protection/>
    </xf>
    <xf numFmtId="4" fontId="23" fillId="24" borderId="70" xfId="1593" applyNumberFormat="1" applyFont="1" applyFill="1" applyBorder="1" applyAlignment="1" applyProtection="1">
      <alignment horizontal="right" wrapText="1"/>
      <protection hidden="1"/>
    </xf>
    <xf numFmtId="0" fontId="46" fillId="0" borderId="50" xfId="1593" applyFont="1" applyFill="1" applyBorder="1" applyAlignment="1" applyProtection="1">
      <alignment horizontal="left" vertical="center" wrapText="1"/>
      <protection hidden="1"/>
    </xf>
    <xf numFmtId="4" fontId="23" fillId="24" borderId="71" xfId="1593" applyNumberFormat="1" applyFont="1" applyFill="1" applyBorder="1" applyAlignment="1" applyProtection="1">
      <alignment horizontal="right" wrapText="1"/>
      <protection hidden="1"/>
    </xf>
    <xf numFmtId="4" fontId="74" fillId="0" borderId="8" xfId="1523" applyNumberFormat="1" applyFont="1" applyBorder="1">
      <alignment/>
      <protection/>
    </xf>
    <xf numFmtId="191" fontId="75" fillId="0" borderId="0" xfId="1523" applyNumberFormat="1" applyFont="1">
      <alignment/>
      <protection/>
    </xf>
    <xf numFmtId="2" fontId="76" fillId="0" borderId="0" xfId="0" applyNumberFormat="1" applyFont="1" applyAlignment="1">
      <alignment/>
    </xf>
    <xf numFmtId="4" fontId="0" fillId="28" borderId="0" xfId="0" applyNumberFormat="1" applyFill="1" applyAlignment="1">
      <alignment/>
    </xf>
    <xf numFmtId="2" fontId="70" fillId="28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8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2" fontId="75" fillId="0" borderId="0" xfId="1523" applyNumberFormat="1" applyFont="1">
      <alignment/>
      <protection/>
    </xf>
    <xf numFmtId="0" fontId="42" fillId="0" borderId="44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70" xfId="0" applyFont="1" applyBorder="1" applyAlignment="1">
      <alignment/>
    </xf>
    <xf numFmtId="0" fontId="26" fillId="28" borderId="15" xfId="1592" applyFont="1" applyFill="1" applyBorder="1" applyAlignment="1" applyProtection="1">
      <alignment horizontal="center" vertical="center" wrapText="1"/>
      <protection hidden="1"/>
    </xf>
    <xf numFmtId="0" fontId="26" fillId="28" borderId="20" xfId="1592" applyFont="1" applyFill="1" applyBorder="1" applyAlignment="1" applyProtection="1">
      <alignment wrapText="1"/>
      <protection hidden="1"/>
    </xf>
    <xf numFmtId="0" fontId="44" fillId="28" borderId="15" xfId="1592" applyFont="1" applyFill="1" applyBorder="1" applyAlignment="1" applyProtection="1">
      <alignment horizontal="center" vertical="center" wrapText="1"/>
      <protection hidden="1"/>
    </xf>
    <xf numFmtId="0" fontId="44" fillId="28" borderId="20" xfId="1592" applyFont="1" applyFill="1" applyBorder="1" applyAlignment="1" applyProtection="1">
      <alignment wrapText="1"/>
      <protection hidden="1"/>
    </xf>
    <xf numFmtId="4" fontId="0" fillId="29" borderId="0" xfId="0" applyNumberFormat="1" applyFill="1" applyAlignment="1">
      <alignment/>
    </xf>
    <xf numFmtId="2" fontId="0" fillId="0" borderId="37" xfId="0" applyNumberFormat="1" applyBorder="1" applyAlignment="1">
      <alignment/>
    </xf>
    <xf numFmtId="0" fontId="77" fillId="0" borderId="0" xfId="0" applyFont="1" applyAlignment="1">
      <alignment/>
    </xf>
    <xf numFmtId="4" fontId="78" fillId="0" borderId="0" xfId="1523" applyNumberFormat="1" applyFont="1">
      <alignment/>
      <protection/>
    </xf>
    <xf numFmtId="2" fontId="22" fillId="25" borderId="8" xfId="0" applyNumberFormat="1" applyFont="1" applyFill="1" applyBorder="1" applyAlignment="1">
      <alignment/>
    </xf>
    <xf numFmtId="0" fontId="26" fillId="0" borderId="22" xfId="1592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>
      <alignment horizontal="center"/>
    </xf>
    <xf numFmtId="0" fontId="0" fillId="0" borderId="72" xfId="0" applyBorder="1" applyAlignment="1">
      <alignment/>
    </xf>
    <xf numFmtId="0" fontId="26" fillId="0" borderId="62" xfId="1592" applyFont="1" applyFill="1" applyBorder="1" applyAlignment="1" applyProtection="1">
      <alignment wrapText="1"/>
      <protection hidden="1"/>
    </xf>
    <xf numFmtId="0" fontId="64" fillId="0" borderId="63" xfId="1523" applyFont="1" applyBorder="1" applyAlignment="1">
      <alignment/>
      <protection/>
    </xf>
    <xf numFmtId="0" fontId="26" fillId="0" borderId="63" xfId="1592" applyFont="1" applyFill="1" applyBorder="1" applyAlignment="1" applyProtection="1">
      <alignment wrapText="1"/>
      <protection hidden="1"/>
    </xf>
    <xf numFmtId="0" fontId="26" fillId="0" borderId="65" xfId="1592" applyFont="1" applyFill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0" fontId="26" fillId="0" borderId="64" xfId="1592" applyFont="1" applyFill="1" applyBorder="1" applyAlignment="1" applyProtection="1">
      <alignment wrapText="1"/>
      <protection hidden="1"/>
    </xf>
    <xf numFmtId="0" fontId="0" fillId="0" borderId="54" xfId="0" applyBorder="1" applyAlignment="1">
      <alignment/>
    </xf>
    <xf numFmtId="0" fontId="26" fillId="0" borderId="63" xfId="1592" applyFont="1" applyFill="1" applyBorder="1" applyAlignment="1" applyProtection="1">
      <alignment horizontal="right" wrapText="1"/>
      <protection hidden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4" fontId="0" fillId="0" borderId="70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30" borderId="47" xfId="0" applyFill="1" applyBorder="1" applyAlignment="1">
      <alignment/>
    </xf>
    <xf numFmtId="2" fontId="0" fillId="30" borderId="47" xfId="0" applyNumberFormat="1" applyFill="1" applyBorder="1" applyAlignment="1">
      <alignment/>
    </xf>
    <xf numFmtId="2" fontId="0" fillId="30" borderId="53" xfId="0" applyNumberFormat="1" applyFill="1" applyBorder="1" applyAlignment="1">
      <alignment/>
    </xf>
    <xf numFmtId="0" fontId="44" fillId="0" borderId="52" xfId="1592" applyFont="1" applyFill="1" applyBorder="1" applyAlignment="1" applyProtection="1">
      <alignment horizontal="center" vertical="center" wrapText="1"/>
      <protection hidden="1"/>
    </xf>
    <xf numFmtId="0" fontId="44" fillId="0" borderId="49" xfId="1592" applyFont="1" applyFill="1" applyBorder="1" applyAlignment="1" applyProtection="1">
      <alignment horizontal="center" vertical="center" wrapText="1"/>
      <protection hidden="1"/>
    </xf>
    <xf numFmtId="0" fontId="44" fillId="0" borderId="15" xfId="1592" applyFont="1" applyFill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75" xfId="0" applyFont="1" applyBorder="1" applyAlignment="1">
      <alignment horizontal="right" vertical="top" wrapText="1"/>
    </xf>
    <xf numFmtId="0" fontId="0" fillId="0" borderId="76" xfId="0" applyFont="1" applyBorder="1" applyAlignment="1">
      <alignment horizontal="right" vertical="top" wrapText="1"/>
    </xf>
    <xf numFmtId="0" fontId="0" fillId="0" borderId="61" xfId="0" applyFont="1" applyBorder="1" applyAlignment="1">
      <alignment horizontal="right" vertical="top" wrapText="1"/>
    </xf>
    <xf numFmtId="0" fontId="0" fillId="24" borderId="75" xfId="0" applyFont="1" applyFill="1" applyBorder="1" applyAlignment="1">
      <alignment horizontal="right" vertical="top" wrapText="1"/>
    </xf>
    <xf numFmtId="0" fontId="0" fillId="24" borderId="76" xfId="0" applyFont="1" applyFill="1" applyBorder="1" applyAlignment="1">
      <alignment horizontal="right" vertical="top" wrapText="1"/>
    </xf>
    <xf numFmtId="0" fontId="0" fillId="24" borderId="61" xfId="0" applyFont="1" applyFill="1" applyBorder="1" applyAlignment="1">
      <alignment horizontal="right" vertical="top" wrapText="1"/>
    </xf>
    <xf numFmtId="0" fontId="22" fillId="24" borderId="51" xfId="0" applyFont="1" applyFill="1" applyBorder="1" applyAlignment="1">
      <alignment horizontal="right" wrapText="1"/>
    </xf>
    <xf numFmtId="0" fontId="22" fillId="24" borderId="43" xfId="0" applyFont="1" applyFill="1" applyBorder="1" applyAlignment="1">
      <alignment horizontal="right" wrapText="1"/>
    </xf>
    <xf numFmtId="0" fontId="22" fillId="24" borderId="42" xfId="0" applyFont="1" applyFill="1" applyBorder="1" applyAlignment="1">
      <alignment horizontal="right" wrapText="1"/>
    </xf>
    <xf numFmtId="0" fontId="22" fillId="0" borderId="50" xfId="0" applyFont="1" applyBorder="1" applyAlignment="1">
      <alignment horizontal="right" wrapText="1"/>
    </xf>
    <xf numFmtId="0" fontId="22" fillId="0" borderId="29" xfId="0" applyFont="1" applyBorder="1" applyAlignment="1">
      <alignment horizontal="right" wrapText="1"/>
    </xf>
    <xf numFmtId="0" fontId="22" fillId="0" borderId="18" xfId="0" applyFont="1" applyBorder="1" applyAlignment="1">
      <alignment horizontal="right" wrapText="1"/>
    </xf>
    <xf numFmtId="0" fontId="22" fillId="0" borderId="5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0" fillId="26" borderId="50" xfId="0" applyFont="1" applyFill="1" applyBorder="1" applyAlignment="1">
      <alignment horizontal="right" vertical="top" wrapText="1"/>
    </xf>
    <xf numFmtId="0" fontId="0" fillId="26" borderId="29" xfId="0" applyFont="1" applyFill="1" applyBorder="1" applyAlignment="1">
      <alignment horizontal="right" vertical="top" wrapText="1"/>
    </xf>
    <xf numFmtId="0" fontId="0" fillId="26" borderId="18" xfId="0" applyFont="1" applyFill="1" applyBorder="1" applyAlignment="1">
      <alignment horizontal="right" vertical="top" wrapText="1"/>
    </xf>
    <xf numFmtId="0" fontId="22" fillId="25" borderId="50" xfId="0" applyFont="1" applyFill="1" applyBorder="1" applyAlignment="1">
      <alignment horizontal="right" vertical="top" wrapText="1"/>
    </xf>
    <xf numFmtId="0" fontId="22" fillId="25" borderId="29" xfId="0" applyFont="1" applyFill="1" applyBorder="1" applyAlignment="1">
      <alignment horizontal="right" vertical="top" wrapText="1"/>
    </xf>
    <xf numFmtId="0" fontId="25" fillId="0" borderId="20" xfId="1592" applyFont="1" applyFill="1" applyBorder="1" applyAlignment="1" applyProtection="1">
      <alignment horizontal="center" vertical="center" wrapText="1"/>
      <protection hidden="1"/>
    </xf>
    <xf numFmtId="0" fontId="25" fillId="0" borderId="30" xfId="1592" applyFont="1" applyFill="1" applyBorder="1" applyAlignment="1" applyProtection="1">
      <alignment horizontal="center" vertical="center" wrapText="1"/>
      <protection hidden="1"/>
    </xf>
    <xf numFmtId="0" fontId="25" fillId="0" borderId="23" xfId="1592" applyFont="1" applyFill="1" applyBorder="1" applyAlignment="1" applyProtection="1">
      <alignment horizontal="center" vertical="center" wrapText="1"/>
      <protection hidden="1"/>
    </xf>
    <xf numFmtId="0" fontId="26" fillId="0" borderId="52" xfId="1592" applyFont="1" applyFill="1" applyBorder="1" applyAlignment="1" applyProtection="1">
      <alignment horizontal="left" wrapText="1"/>
      <protection hidden="1"/>
    </xf>
    <xf numFmtId="0" fontId="26" fillId="0" borderId="49" xfId="1592" applyFont="1" applyFill="1" applyBorder="1" applyAlignment="1" applyProtection="1">
      <alignment horizontal="left" wrapText="1"/>
      <protection hidden="1"/>
    </xf>
    <xf numFmtId="0" fontId="26" fillId="0" borderId="15" xfId="1592" applyFont="1" applyFill="1" applyBorder="1" applyAlignment="1" applyProtection="1">
      <alignment horizontal="left" wrapText="1"/>
      <protection hidden="1"/>
    </xf>
    <xf numFmtId="0" fontId="26" fillId="0" borderId="25" xfId="1592" applyFont="1" applyFill="1" applyBorder="1" applyAlignment="1" applyProtection="1">
      <alignment horizontal="center" vertical="center" wrapText="1"/>
      <protection hidden="1"/>
    </xf>
    <xf numFmtId="0" fontId="26" fillId="0" borderId="26" xfId="1592" applyFont="1" applyFill="1" applyBorder="1" applyAlignment="1" applyProtection="1">
      <alignment horizontal="center" vertical="center" wrapText="1"/>
      <protection hidden="1"/>
    </xf>
    <xf numFmtId="0" fontId="26" fillId="0" borderId="27" xfId="1592" applyFont="1" applyFill="1" applyBorder="1" applyAlignment="1" applyProtection="1">
      <alignment horizontal="center" vertical="center" wrapText="1"/>
      <protection hidden="1"/>
    </xf>
    <xf numFmtId="0" fontId="26" fillId="0" borderId="52" xfId="1592" applyFont="1" applyFill="1" applyBorder="1" applyAlignment="1" applyProtection="1">
      <alignment horizontal="center" vertical="center" wrapText="1"/>
      <protection hidden="1"/>
    </xf>
    <xf numFmtId="0" fontId="26" fillId="0" borderId="49" xfId="1592" applyFont="1" applyFill="1" applyBorder="1" applyAlignment="1" applyProtection="1">
      <alignment horizontal="center" vertical="center" wrapText="1"/>
      <protection hidden="1"/>
    </xf>
    <xf numFmtId="0" fontId="26" fillId="0" borderId="15" xfId="1592" applyFont="1" applyFill="1" applyBorder="1" applyAlignment="1" applyProtection="1">
      <alignment horizontal="center" vertical="center" wrapText="1"/>
      <protection hidden="1"/>
    </xf>
    <xf numFmtId="0" fontId="26" fillId="0" borderId="44" xfId="1592" applyFont="1" applyFill="1" applyBorder="1" applyAlignment="1" applyProtection="1">
      <alignment horizontal="center" wrapText="1"/>
      <protection hidden="1"/>
    </xf>
    <xf numFmtId="0" fontId="26" fillId="0" borderId="32" xfId="1592" applyFont="1" applyFill="1" applyBorder="1" applyAlignment="1" applyProtection="1">
      <alignment horizontal="center" wrapText="1"/>
      <protection hidden="1"/>
    </xf>
    <xf numFmtId="0" fontId="26" fillId="0" borderId="70" xfId="1592" applyFont="1" applyFill="1" applyBorder="1" applyAlignment="1" applyProtection="1">
      <alignment horizontal="center" wrapText="1"/>
      <protection hidden="1"/>
    </xf>
    <xf numFmtId="0" fontId="64" fillId="0" borderId="32" xfId="1523" applyFont="1" applyBorder="1" applyAlignment="1">
      <alignment horizontal="center"/>
      <protection/>
    </xf>
    <xf numFmtId="0" fontId="64" fillId="0" borderId="70" xfId="1523" applyFont="1" applyBorder="1" applyAlignment="1">
      <alignment horizontal="center"/>
      <protection/>
    </xf>
    <xf numFmtId="0" fontId="26" fillId="0" borderId="77" xfId="1592" applyFont="1" applyFill="1" applyBorder="1" applyAlignment="1" applyProtection="1">
      <alignment horizontal="center" wrapText="1"/>
      <protection hidden="1"/>
    </xf>
    <xf numFmtId="0" fontId="26" fillId="0" borderId="78" xfId="1592" applyFont="1" applyFill="1" applyBorder="1" applyAlignment="1" applyProtection="1">
      <alignment horizontal="center" wrapText="1"/>
      <protection hidden="1"/>
    </xf>
    <xf numFmtId="0" fontId="26" fillId="0" borderId="79" xfId="1592" applyFont="1" applyFill="1" applyBorder="1" applyAlignment="1" applyProtection="1">
      <alignment horizontal="center" wrapText="1"/>
      <protection hidden="1"/>
    </xf>
    <xf numFmtId="0" fontId="27" fillId="0" borderId="50" xfId="1592" applyFont="1" applyFill="1" applyBorder="1" applyAlignment="1" applyProtection="1">
      <alignment horizontal="center" vertical="center" wrapText="1"/>
      <protection hidden="1"/>
    </xf>
    <xf numFmtId="0" fontId="62" fillId="0" borderId="29" xfId="1523" applyBorder="1">
      <alignment/>
      <protection/>
    </xf>
    <xf numFmtId="0" fontId="62" fillId="0" borderId="55" xfId="1523" applyBorder="1">
      <alignment/>
      <protection/>
    </xf>
    <xf numFmtId="0" fontId="25" fillId="0" borderId="29" xfId="1592" applyFont="1" applyFill="1" applyBorder="1" applyAlignment="1" applyProtection="1">
      <alignment horizontal="center" vertical="center" wrapText="1"/>
      <protection hidden="1"/>
    </xf>
    <xf numFmtId="0" fontId="25" fillId="0" borderId="50" xfId="1592" applyFont="1" applyFill="1" applyBorder="1" applyAlignment="1" applyProtection="1">
      <alignment horizontal="center" vertical="center" wrapText="1"/>
      <protection hidden="1"/>
    </xf>
    <xf numFmtId="0" fontId="25" fillId="0" borderId="55" xfId="1592" applyFont="1" applyFill="1" applyBorder="1" applyAlignment="1" applyProtection="1">
      <alignment horizontal="center" vertical="center" wrapText="1"/>
      <protection hidden="1"/>
    </xf>
    <xf numFmtId="0" fontId="26" fillId="0" borderId="50" xfId="1592" applyFont="1" applyFill="1" applyBorder="1" applyAlignment="1" applyProtection="1">
      <alignment horizontal="center" vertical="center" wrapText="1"/>
      <protection hidden="1"/>
    </xf>
    <xf numFmtId="0" fontId="26" fillId="0" borderId="29" xfId="1592" applyFont="1" applyFill="1" applyBorder="1" applyAlignment="1" applyProtection="1">
      <alignment horizontal="center" vertical="center" wrapText="1"/>
      <protection hidden="1"/>
    </xf>
    <xf numFmtId="0" fontId="26" fillId="0" borderId="55" xfId="1592" applyFont="1" applyFill="1" applyBorder="1" applyAlignment="1" applyProtection="1">
      <alignment horizontal="center" vertical="center" wrapText="1"/>
      <protection hidden="1"/>
    </xf>
    <xf numFmtId="0" fontId="26" fillId="0" borderId="51" xfId="1592" applyFont="1" applyFill="1" applyBorder="1" applyAlignment="1" applyProtection="1">
      <alignment horizontal="center" vertical="center" wrapText="1"/>
      <protection hidden="1"/>
    </xf>
    <xf numFmtId="0" fontId="79" fillId="0" borderId="42" xfId="1523" applyFont="1" applyBorder="1" applyAlignment="1">
      <alignment horizontal="center"/>
      <protection/>
    </xf>
    <xf numFmtId="0" fontId="26" fillId="0" borderId="75" xfId="1592" applyFont="1" applyFill="1" applyBorder="1" applyAlignment="1" applyProtection="1">
      <alignment horizontal="center" vertical="center" wrapText="1"/>
      <protection hidden="1"/>
    </xf>
    <xf numFmtId="0" fontId="79" fillId="0" borderId="61" xfId="1523" applyFont="1" applyBorder="1" applyAlignment="1">
      <alignment horizontal="center"/>
      <protection/>
    </xf>
    <xf numFmtId="0" fontId="0" fillId="0" borderId="14" xfId="0" applyFont="1" applyBorder="1" applyAlignment="1">
      <alignment horizontal="right" vertical="top" wrapText="1"/>
    </xf>
    <xf numFmtId="0" fontId="0" fillId="0" borderId="36" xfId="0" applyFont="1" applyBorder="1" applyAlignment="1">
      <alignment horizontal="right" vertical="top" wrapText="1"/>
    </xf>
    <xf numFmtId="0" fontId="0" fillId="0" borderId="37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right" vertical="top" wrapText="1"/>
    </xf>
    <xf numFmtId="0" fontId="0" fillId="25" borderId="75" xfId="0" applyFont="1" applyFill="1" applyBorder="1" applyAlignment="1">
      <alignment horizontal="right" vertical="top" wrapText="1"/>
    </xf>
    <xf numFmtId="0" fontId="0" fillId="25" borderId="76" xfId="0" applyFont="1" applyFill="1" applyBorder="1" applyAlignment="1">
      <alignment horizontal="right" vertical="top" wrapText="1"/>
    </xf>
    <xf numFmtId="0" fontId="0" fillId="25" borderId="61" xfId="0" applyFont="1" applyFill="1" applyBorder="1" applyAlignment="1">
      <alignment horizontal="right" vertical="top" wrapText="1"/>
    </xf>
    <xf numFmtId="0" fontId="22" fillId="0" borderId="52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2" fillId="0" borderId="52" xfId="0" applyFont="1" applyBorder="1" applyAlignment="1">
      <alignment horizontal="left"/>
    </xf>
    <xf numFmtId="0" fontId="42" fillId="0" borderId="49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0" fillId="30" borderId="75" xfId="0" applyFont="1" applyFill="1" applyBorder="1" applyAlignment="1">
      <alignment horizontal="right" vertical="top" wrapText="1"/>
    </xf>
    <xf numFmtId="0" fontId="0" fillId="30" borderId="76" xfId="0" applyFont="1" applyFill="1" applyBorder="1" applyAlignment="1">
      <alignment horizontal="right" vertical="top" wrapText="1"/>
    </xf>
    <xf numFmtId="0" fontId="0" fillId="30" borderId="61" xfId="0" applyFont="1" applyFill="1" applyBorder="1" applyAlignment="1">
      <alignment horizontal="right" vertical="top" wrapText="1"/>
    </xf>
    <xf numFmtId="14" fontId="0" fillId="0" borderId="52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57" xfId="0" applyFont="1" applyBorder="1" applyAlignment="1">
      <alignment horizontal="right" vertical="top" wrapText="1"/>
    </xf>
    <xf numFmtId="0" fontId="26" fillId="0" borderId="19" xfId="1592" applyFont="1" applyFill="1" applyBorder="1" applyAlignment="1" applyProtection="1">
      <alignment horizontal="center" vertical="center" wrapText="1"/>
      <protection hidden="1"/>
    </xf>
    <xf numFmtId="0" fontId="26" fillId="0" borderId="21" xfId="1592" applyFont="1" applyFill="1" applyBorder="1" applyAlignment="1" applyProtection="1">
      <alignment horizontal="center" vertical="center" wrapText="1"/>
      <protection hidden="1"/>
    </xf>
    <xf numFmtId="0" fontId="26" fillId="0" borderId="22" xfId="1592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>
      <alignment horizontal="right" vertical="top" wrapText="1"/>
    </xf>
    <xf numFmtId="0" fontId="0" fillId="0" borderId="54" xfId="0" applyFont="1" applyBorder="1" applyAlignment="1">
      <alignment horizontal="right" vertical="top" wrapText="1"/>
    </xf>
    <xf numFmtId="14" fontId="0" fillId="0" borderId="0" xfId="0" applyNumberForma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2" fontId="0" fillId="27" borderId="0" xfId="0" applyNumberFormat="1" applyFill="1" applyAlignment="1">
      <alignment/>
    </xf>
  </cellXfs>
  <cellStyles count="2215">
    <cellStyle name="Normal" xfId="0"/>
    <cellStyle name="20% - Акцент1" xfId="15"/>
    <cellStyle name="20% - Акцент1 2 2" xfId="16"/>
    <cellStyle name="20% - Акцент1 2 2 2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 5 2" xfId="23"/>
    <cellStyle name="20% - Акцент1 2 6" xfId="24"/>
    <cellStyle name="20% - Акцент1 2 6 2" xfId="25"/>
    <cellStyle name="20% - Акцент1 2 7" xfId="26"/>
    <cellStyle name="20% - Акцент1 2 7 2" xfId="27"/>
    <cellStyle name="20% - Акцент1 3 2" xfId="28"/>
    <cellStyle name="20% - Акцент1 3 2 2" xfId="29"/>
    <cellStyle name="20% - Акцент1 3 3" xfId="30"/>
    <cellStyle name="20% - Акцент1 3 3 2" xfId="31"/>
    <cellStyle name="20% - Акцент1 3 4" xfId="32"/>
    <cellStyle name="20% - Акцент1 3 4 2" xfId="33"/>
    <cellStyle name="20% - Акцент1 3 5" xfId="34"/>
    <cellStyle name="20% - Акцент1 3 5 2" xfId="35"/>
    <cellStyle name="20% - Акцент1 3 6" xfId="36"/>
    <cellStyle name="20% - Акцент1 3 6 2" xfId="37"/>
    <cellStyle name="20% - Акцент1 3 7" xfId="38"/>
    <cellStyle name="20% - Акцент1 3 7 2" xfId="39"/>
    <cellStyle name="20% - Акцент1 4 2" xfId="40"/>
    <cellStyle name="20% - Акцент1 4 2 2" xfId="41"/>
    <cellStyle name="20% - Акцент1 4 3" xfId="42"/>
    <cellStyle name="20% - Акцент1 4 3 2" xfId="43"/>
    <cellStyle name="20% - Акцент1 4 4" xfId="44"/>
    <cellStyle name="20% - Акцент1 4 4 2" xfId="45"/>
    <cellStyle name="20% - Акцент1 4 5" xfId="46"/>
    <cellStyle name="20% - Акцент1 4 5 2" xfId="47"/>
    <cellStyle name="20% - Акцент1 4 6" xfId="48"/>
    <cellStyle name="20% - Акцент1 4 6 2" xfId="49"/>
    <cellStyle name="20% - Акцент1 4 7" xfId="50"/>
    <cellStyle name="20% - Акцент1 4 7 2" xfId="51"/>
    <cellStyle name="20% - Акцент1 5 2" xfId="52"/>
    <cellStyle name="20% - Акцент1 5 2 2" xfId="53"/>
    <cellStyle name="20% - Акцент1 5 3" xfId="54"/>
    <cellStyle name="20% - Акцент1 5 3 2" xfId="55"/>
    <cellStyle name="20% - Акцент1 5 4" xfId="56"/>
    <cellStyle name="20% - Акцент1 5 4 2" xfId="57"/>
    <cellStyle name="20% - Акцент1 5 5" xfId="58"/>
    <cellStyle name="20% - Акцент1 5 5 2" xfId="59"/>
    <cellStyle name="20% - Акцент1 5 6" xfId="60"/>
    <cellStyle name="20% - Акцент1 5 6 2" xfId="61"/>
    <cellStyle name="20% - Акцент1 5 7" xfId="62"/>
    <cellStyle name="20% - Акцент1 5 7 2" xfId="63"/>
    <cellStyle name="20% - Акцент1 6 2" xfId="64"/>
    <cellStyle name="20% - Акцент1 6 2 2" xfId="65"/>
    <cellStyle name="20% - Акцент1 6 3" xfId="66"/>
    <cellStyle name="20% - Акцент1 6 3 2" xfId="67"/>
    <cellStyle name="20% - Акцент1 6 4" xfId="68"/>
    <cellStyle name="20% - Акцент1 6 4 2" xfId="69"/>
    <cellStyle name="20% - Акцент1 6 5" xfId="70"/>
    <cellStyle name="20% - Акцент1 6 5 2" xfId="71"/>
    <cellStyle name="20% - Акцент1 6 6" xfId="72"/>
    <cellStyle name="20% - Акцент1 6 6 2" xfId="73"/>
    <cellStyle name="20% - Акцент1 6 7" xfId="74"/>
    <cellStyle name="20% - Акцент1 6 7 2" xfId="75"/>
    <cellStyle name="20% - Акцент2" xfId="76"/>
    <cellStyle name="20% - Акцент2 2 2" xfId="77"/>
    <cellStyle name="20% - Акцент2 2 2 2" xfId="78"/>
    <cellStyle name="20% - Акцент2 2 3" xfId="79"/>
    <cellStyle name="20% - Акцент2 2 3 2" xfId="80"/>
    <cellStyle name="20% - Акцент2 2 4" xfId="81"/>
    <cellStyle name="20% - Акцент2 2 4 2" xfId="82"/>
    <cellStyle name="20% - Акцент2 2 5" xfId="83"/>
    <cellStyle name="20% - Акцент2 2 5 2" xfId="84"/>
    <cellStyle name="20% - Акцент2 2 6" xfId="85"/>
    <cellStyle name="20% - Акцент2 2 6 2" xfId="86"/>
    <cellStyle name="20% - Акцент2 2 7" xfId="87"/>
    <cellStyle name="20% - Акцент2 2 7 2" xfId="88"/>
    <cellStyle name="20% - Акцент2 3 2" xfId="89"/>
    <cellStyle name="20% - Акцент2 3 2 2" xfId="90"/>
    <cellStyle name="20% - Акцент2 3 3" xfId="91"/>
    <cellStyle name="20% - Акцент2 3 3 2" xfId="92"/>
    <cellStyle name="20% - Акцент2 3 4" xfId="93"/>
    <cellStyle name="20% - Акцент2 3 4 2" xfId="94"/>
    <cellStyle name="20% - Акцент2 3 5" xfId="95"/>
    <cellStyle name="20% - Акцент2 3 5 2" xfId="96"/>
    <cellStyle name="20% - Акцент2 3 6" xfId="97"/>
    <cellStyle name="20% - Акцент2 3 6 2" xfId="98"/>
    <cellStyle name="20% - Акцент2 3 7" xfId="99"/>
    <cellStyle name="20% - Акцент2 3 7 2" xfId="100"/>
    <cellStyle name="20% - Акцент2 4 2" xfId="101"/>
    <cellStyle name="20% - Акцент2 4 2 2" xfId="102"/>
    <cellStyle name="20% - Акцент2 4 3" xfId="103"/>
    <cellStyle name="20% - Акцент2 4 3 2" xfId="104"/>
    <cellStyle name="20% - Акцент2 4 4" xfId="105"/>
    <cellStyle name="20% - Акцент2 4 4 2" xfId="106"/>
    <cellStyle name="20% - Акцент2 4 5" xfId="107"/>
    <cellStyle name="20% - Акцент2 4 5 2" xfId="108"/>
    <cellStyle name="20% - Акцент2 4 6" xfId="109"/>
    <cellStyle name="20% - Акцент2 4 6 2" xfId="110"/>
    <cellStyle name="20% - Акцент2 4 7" xfId="111"/>
    <cellStyle name="20% - Акцент2 4 7 2" xfId="112"/>
    <cellStyle name="20% - Акцент2 5 2" xfId="113"/>
    <cellStyle name="20% - Акцент2 5 2 2" xfId="114"/>
    <cellStyle name="20% - Акцент2 5 3" xfId="115"/>
    <cellStyle name="20% - Акцент2 5 3 2" xfId="116"/>
    <cellStyle name="20% - Акцент2 5 4" xfId="117"/>
    <cellStyle name="20% - Акцент2 5 4 2" xfId="118"/>
    <cellStyle name="20% - Акцент2 5 5" xfId="119"/>
    <cellStyle name="20% - Акцент2 5 5 2" xfId="120"/>
    <cellStyle name="20% - Акцент2 5 6" xfId="121"/>
    <cellStyle name="20% - Акцент2 5 6 2" xfId="122"/>
    <cellStyle name="20% - Акцент2 5 7" xfId="123"/>
    <cellStyle name="20% - Акцент2 5 7 2" xfId="124"/>
    <cellStyle name="20% - Акцент2 6 2" xfId="125"/>
    <cellStyle name="20% - Акцент2 6 2 2" xfId="126"/>
    <cellStyle name="20% - Акцент2 6 3" xfId="127"/>
    <cellStyle name="20% - Акцент2 6 3 2" xfId="128"/>
    <cellStyle name="20% - Акцент2 6 4" xfId="129"/>
    <cellStyle name="20% - Акцент2 6 4 2" xfId="130"/>
    <cellStyle name="20% - Акцент2 6 5" xfId="131"/>
    <cellStyle name="20% - Акцент2 6 5 2" xfId="132"/>
    <cellStyle name="20% - Акцент2 6 6" xfId="133"/>
    <cellStyle name="20% - Акцент2 6 6 2" xfId="134"/>
    <cellStyle name="20% - Акцент2 6 7" xfId="135"/>
    <cellStyle name="20% - Акцент2 6 7 2" xfId="136"/>
    <cellStyle name="20% - Акцент3" xfId="137"/>
    <cellStyle name="20% - Акцент3 2 2" xfId="138"/>
    <cellStyle name="20% - Акцент3 2 2 2" xfId="139"/>
    <cellStyle name="20% - Акцент3 2 3" xfId="140"/>
    <cellStyle name="20% - Акцент3 2 3 2" xfId="141"/>
    <cellStyle name="20% - Акцент3 2 4" xfId="142"/>
    <cellStyle name="20% - Акцент3 2 4 2" xfId="143"/>
    <cellStyle name="20% - Акцент3 2 5" xfId="144"/>
    <cellStyle name="20% - Акцент3 2 5 2" xfId="145"/>
    <cellStyle name="20% - Акцент3 2 6" xfId="146"/>
    <cellStyle name="20% - Акцент3 2 6 2" xfId="147"/>
    <cellStyle name="20% - Акцент3 2 7" xfId="148"/>
    <cellStyle name="20% - Акцент3 2 7 2" xfId="149"/>
    <cellStyle name="20% - Акцент3 3 2" xfId="150"/>
    <cellStyle name="20% - Акцент3 3 2 2" xfId="151"/>
    <cellStyle name="20% - Акцент3 3 3" xfId="152"/>
    <cellStyle name="20% - Акцент3 3 3 2" xfId="153"/>
    <cellStyle name="20% - Акцент3 3 4" xfId="154"/>
    <cellStyle name="20% - Акцент3 3 4 2" xfId="155"/>
    <cellStyle name="20% - Акцент3 3 5" xfId="156"/>
    <cellStyle name="20% - Акцент3 3 5 2" xfId="157"/>
    <cellStyle name="20% - Акцент3 3 6" xfId="158"/>
    <cellStyle name="20% - Акцент3 3 6 2" xfId="159"/>
    <cellStyle name="20% - Акцент3 3 7" xfId="160"/>
    <cellStyle name="20% - Акцент3 3 7 2" xfId="161"/>
    <cellStyle name="20% - Акцент3 4 2" xfId="162"/>
    <cellStyle name="20% - Акцент3 4 2 2" xfId="163"/>
    <cellStyle name="20% - Акцент3 4 3" xfId="164"/>
    <cellStyle name="20% - Акцент3 4 3 2" xfId="165"/>
    <cellStyle name="20% - Акцент3 4 4" xfId="166"/>
    <cellStyle name="20% - Акцент3 4 4 2" xfId="167"/>
    <cellStyle name="20% - Акцент3 4 5" xfId="168"/>
    <cellStyle name="20% - Акцент3 4 5 2" xfId="169"/>
    <cellStyle name="20% - Акцент3 4 6" xfId="170"/>
    <cellStyle name="20% - Акцент3 4 6 2" xfId="171"/>
    <cellStyle name="20% - Акцент3 4 7" xfId="172"/>
    <cellStyle name="20% - Акцент3 4 7 2" xfId="173"/>
    <cellStyle name="20% - Акцент3 5 2" xfId="174"/>
    <cellStyle name="20% - Акцент3 5 2 2" xfId="175"/>
    <cellStyle name="20% - Акцент3 5 3" xfId="176"/>
    <cellStyle name="20% - Акцент3 5 3 2" xfId="177"/>
    <cellStyle name="20% - Акцент3 5 4" xfId="178"/>
    <cellStyle name="20% - Акцент3 5 4 2" xfId="179"/>
    <cellStyle name="20% - Акцент3 5 5" xfId="180"/>
    <cellStyle name="20% - Акцент3 5 5 2" xfId="181"/>
    <cellStyle name="20% - Акцент3 5 6" xfId="182"/>
    <cellStyle name="20% - Акцент3 5 6 2" xfId="183"/>
    <cellStyle name="20% - Акцент3 5 7" xfId="184"/>
    <cellStyle name="20% - Акцент3 5 7 2" xfId="185"/>
    <cellStyle name="20% - Акцент3 6 2" xfId="186"/>
    <cellStyle name="20% - Акцент3 6 2 2" xfId="187"/>
    <cellStyle name="20% - Акцент3 6 3" xfId="188"/>
    <cellStyle name="20% - Акцент3 6 3 2" xfId="189"/>
    <cellStyle name="20% - Акцент3 6 4" xfId="190"/>
    <cellStyle name="20% - Акцент3 6 4 2" xfId="191"/>
    <cellStyle name="20% - Акцент3 6 5" xfId="192"/>
    <cellStyle name="20% - Акцент3 6 5 2" xfId="193"/>
    <cellStyle name="20% - Акцент3 6 6" xfId="194"/>
    <cellStyle name="20% - Акцент3 6 6 2" xfId="195"/>
    <cellStyle name="20% - Акцент3 6 7" xfId="196"/>
    <cellStyle name="20% - Акцент3 6 7 2" xfId="197"/>
    <cellStyle name="20% - Акцент4" xfId="198"/>
    <cellStyle name="20% - Акцент4 2 2" xfId="199"/>
    <cellStyle name="20% - Акцент4 2 2 2" xfId="200"/>
    <cellStyle name="20% - Акцент4 2 3" xfId="201"/>
    <cellStyle name="20% - Акцент4 2 3 2" xfId="202"/>
    <cellStyle name="20% - Акцент4 2 4" xfId="203"/>
    <cellStyle name="20% - Акцент4 2 4 2" xfId="204"/>
    <cellStyle name="20% - Акцент4 2 5" xfId="205"/>
    <cellStyle name="20% - Акцент4 2 5 2" xfId="206"/>
    <cellStyle name="20% - Акцент4 2 6" xfId="207"/>
    <cellStyle name="20% - Акцент4 2 6 2" xfId="208"/>
    <cellStyle name="20% - Акцент4 2 7" xfId="209"/>
    <cellStyle name="20% - Акцент4 2 7 2" xfId="210"/>
    <cellStyle name="20% - Акцент4 3 2" xfId="211"/>
    <cellStyle name="20% - Акцент4 3 2 2" xfId="212"/>
    <cellStyle name="20% - Акцент4 3 3" xfId="213"/>
    <cellStyle name="20% - Акцент4 3 3 2" xfId="214"/>
    <cellStyle name="20% - Акцент4 3 4" xfId="215"/>
    <cellStyle name="20% - Акцент4 3 4 2" xfId="216"/>
    <cellStyle name="20% - Акцент4 3 5" xfId="217"/>
    <cellStyle name="20% - Акцент4 3 5 2" xfId="218"/>
    <cellStyle name="20% - Акцент4 3 6" xfId="219"/>
    <cellStyle name="20% - Акцент4 3 6 2" xfId="220"/>
    <cellStyle name="20% - Акцент4 3 7" xfId="221"/>
    <cellStyle name="20% - Акцент4 3 7 2" xfId="222"/>
    <cellStyle name="20% - Акцент4 4 2" xfId="223"/>
    <cellStyle name="20% - Акцент4 4 2 2" xfId="224"/>
    <cellStyle name="20% - Акцент4 4 3" xfId="225"/>
    <cellStyle name="20% - Акцент4 4 3 2" xfId="226"/>
    <cellStyle name="20% - Акцент4 4 4" xfId="227"/>
    <cellStyle name="20% - Акцент4 4 4 2" xfId="228"/>
    <cellStyle name="20% - Акцент4 4 5" xfId="229"/>
    <cellStyle name="20% - Акцент4 4 5 2" xfId="230"/>
    <cellStyle name="20% - Акцент4 4 6" xfId="231"/>
    <cellStyle name="20% - Акцент4 4 6 2" xfId="232"/>
    <cellStyle name="20% - Акцент4 4 7" xfId="233"/>
    <cellStyle name="20% - Акцент4 4 7 2" xfId="234"/>
    <cellStyle name="20% - Акцент4 5 2" xfId="235"/>
    <cellStyle name="20% - Акцент4 5 2 2" xfId="236"/>
    <cellStyle name="20% - Акцент4 5 3" xfId="237"/>
    <cellStyle name="20% - Акцент4 5 3 2" xfId="238"/>
    <cellStyle name="20% - Акцент4 5 4" xfId="239"/>
    <cellStyle name="20% - Акцент4 5 4 2" xfId="240"/>
    <cellStyle name="20% - Акцент4 5 5" xfId="241"/>
    <cellStyle name="20% - Акцент4 5 5 2" xfId="242"/>
    <cellStyle name="20% - Акцент4 5 6" xfId="243"/>
    <cellStyle name="20% - Акцент4 5 6 2" xfId="244"/>
    <cellStyle name="20% - Акцент4 5 7" xfId="245"/>
    <cellStyle name="20% - Акцент4 5 7 2" xfId="246"/>
    <cellStyle name="20% - Акцент4 6 2" xfId="247"/>
    <cellStyle name="20% - Акцент4 6 2 2" xfId="248"/>
    <cellStyle name="20% - Акцент4 6 3" xfId="249"/>
    <cellStyle name="20% - Акцент4 6 3 2" xfId="250"/>
    <cellStyle name="20% - Акцент4 6 4" xfId="251"/>
    <cellStyle name="20% - Акцент4 6 4 2" xfId="252"/>
    <cellStyle name="20% - Акцент4 6 5" xfId="253"/>
    <cellStyle name="20% - Акцент4 6 5 2" xfId="254"/>
    <cellStyle name="20% - Акцент4 6 6" xfId="255"/>
    <cellStyle name="20% - Акцент4 6 6 2" xfId="256"/>
    <cellStyle name="20% - Акцент4 6 7" xfId="257"/>
    <cellStyle name="20% - Акцент4 6 7 2" xfId="258"/>
    <cellStyle name="20% - Акцент5" xfId="259"/>
    <cellStyle name="20% - Акцент5 2 2" xfId="260"/>
    <cellStyle name="20% - Акцент5 2 2 2" xfId="261"/>
    <cellStyle name="20% - Акцент5 2 3" xfId="262"/>
    <cellStyle name="20% - Акцент5 2 3 2" xfId="263"/>
    <cellStyle name="20% - Акцент5 2 4" xfId="264"/>
    <cellStyle name="20% - Акцент5 2 4 2" xfId="265"/>
    <cellStyle name="20% - Акцент5 2 5" xfId="266"/>
    <cellStyle name="20% - Акцент5 2 5 2" xfId="267"/>
    <cellStyle name="20% - Акцент5 2 6" xfId="268"/>
    <cellStyle name="20% - Акцент5 2 6 2" xfId="269"/>
    <cellStyle name="20% - Акцент5 2 7" xfId="270"/>
    <cellStyle name="20% - Акцент5 2 7 2" xfId="271"/>
    <cellStyle name="20% - Акцент5 3 2" xfId="272"/>
    <cellStyle name="20% - Акцент5 3 2 2" xfId="273"/>
    <cellStyle name="20% - Акцент5 3 3" xfId="274"/>
    <cellStyle name="20% - Акцент5 3 3 2" xfId="275"/>
    <cellStyle name="20% - Акцент5 3 4" xfId="276"/>
    <cellStyle name="20% - Акцент5 3 4 2" xfId="277"/>
    <cellStyle name="20% - Акцент5 3 5" xfId="278"/>
    <cellStyle name="20% - Акцент5 3 5 2" xfId="279"/>
    <cellStyle name="20% - Акцент5 3 6" xfId="280"/>
    <cellStyle name="20% - Акцент5 3 6 2" xfId="281"/>
    <cellStyle name="20% - Акцент5 3 7" xfId="282"/>
    <cellStyle name="20% - Акцент5 3 7 2" xfId="283"/>
    <cellStyle name="20% - Акцент5 4 2" xfId="284"/>
    <cellStyle name="20% - Акцент5 4 2 2" xfId="285"/>
    <cellStyle name="20% - Акцент5 4 3" xfId="286"/>
    <cellStyle name="20% - Акцент5 4 3 2" xfId="287"/>
    <cellStyle name="20% - Акцент5 4 4" xfId="288"/>
    <cellStyle name="20% - Акцент5 4 4 2" xfId="289"/>
    <cellStyle name="20% - Акцент5 4 5" xfId="290"/>
    <cellStyle name="20% - Акцент5 4 5 2" xfId="291"/>
    <cellStyle name="20% - Акцент5 4 6" xfId="292"/>
    <cellStyle name="20% - Акцент5 4 6 2" xfId="293"/>
    <cellStyle name="20% - Акцент5 4 7" xfId="294"/>
    <cellStyle name="20% - Акцент5 4 7 2" xfId="295"/>
    <cellStyle name="20% - Акцент5 5 2" xfId="296"/>
    <cellStyle name="20% - Акцент5 5 2 2" xfId="297"/>
    <cellStyle name="20% - Акцент5 5 3" xfId="298"/>
    <cellStyle name="20% - Акцент5 5 3 2" xfId="299"/>
    <cellStyle name="20% - Акцент5 5 4" xfId="300"/>
    <cellStyle name="20% - Акцент5 5 4 2" xfId="301"/>
    <cellStyle name="20% - Акцент5 5 5" xfId="302"/>
    <cellStyle name="20% - Акцент5 5 5 2" xfId="303"/>
    <cellStyle name="20% - Акцент5 5 6" xfId="304"/>
    <cellStyle name="20% - Акцент5 5 6 2" xfId="305"/>
    <cellStyle name="20% - Акцент5 5 7" xfId="306"/>
    <cellStyle name="20% - Акцент5 5 7 2" xfId="307"/>
    <cellStyle name="20% - Акцент5 6 2" xfId="308"/>
    <cellStyle name="20% - Акцент5 6 2 2" xfId="309"/>
    <cellStyle name="20% - Акцент5 6 3" xfId="310"/>
    <cellStyle name="20% - Акцент5 6 3 2" xfId="311"/>
    <cellStyle name="20% - Акцент5 6 4" xfId="312"/>
    <cellStyle name="20% - Акцент5 6 4 2" xfId="313"/>
    <cellStyle name="20% - Акцент5 6 5" xfId="314"/>
    <cellStyle name="20% - Акцент5 6 5 2" xfId="315"/>
    <cellStyle name="20% - Акцент5 6 6" xfId="316"/>
    <cellStyle name="20% - Акцент5 6 6 2" xfId="317"/>
    <cellStyle name="20% - Акцент5 6 7" xfId="318"/>
    <cellStyle name="20% - Акцент5 6 7 2" xfId="319"/>
    <cellStyle name="20% - Акцент6" xfId="320"/>
    <cellStyle name="20% - Акцент6 2 2" xfId="321"/>
    <cellStyle name="20% - Акцент6 2 2 2" xfId="322"/>
    <cellStyle name="20% - Акцент6 2 3" xfId="323"/>
    <cellStyle name="20% - Акцент6 2 3 2" xfId="324"/>
    <cellStyle name="20% - Акцент6 2 4" xfId="325"/>
    <cellStyle name="20% - Акцент6 2 4 2" xfId="326"/>
    <cellStyle name="20% - Акцент6 2 5" xfId="327"/>
    <cellStyle name="20% - Акцент6 2 5 2" xfId="328"/>
    <cellStyle name="20% - Акцент6 2 6" xfId="329"/>
    <cellStyle name="20% - Акцент6 2 6 2" xfId="330"/>
    <cellStyle name="20% - Акцент6 2 7" xfId="331"/>
    <cellStyle name="20% - Акцент6 2 7 2" xfId="332"/>
    <cellStyle name="20% - Акцент6 3 2" xfId="333"/>
    <cellStyle name="20% - Акцент6 3 2 2" xfId="334"/>
    <cellStyle name="20% - Акцент6 3 3" xfId="335"/>
    <cellStyle name="20% - Акцент6 3 3 2" xfId="336"/>
    <cellStyle name="20% - Акцент6 3 4" xfId="337"/>
    <cellStyle name="20% - Акцент6 3 4 2" xfId="338"/>
    <cellStyle name="20% - Акцент6 3 5" xfId="339"/>
    <cellStyle name="20% - Акцент6 3 5 2" xfId="340"/>
    <cellStyle name="20% - Акцент6 3 6" xfId="341"/>
    <cellStyle name="20% - Акцент6 3 6 2" xfId="342"/>
    <cellStyle name="20% - Акцент6 3 7" xfId="343"/>
    <cellStyle name="20% - Акцент6 3 7 2" xfId="344"/>
    <cellStyle name="20% - Акцент6 4 2" xfId="345"/>
    <cellStyle name="20% - Акцент6 4 2 2" xfId="346"/>
    <cellStyle name="20% - Акцент6 4 3" xfId="347"/>
    <cellStyle name="20% - Акцент6 4 3 2" xfId="348"/>
    <cellStyle name="20% - Акцент6 4 4" xfId="349"/>
    <cellStyle name="20% - Акцент6 4 4 2" xfId="350"/>
    <cellStyle name="20% - Акцент6 4 5" xfId="351"/>
    <cellStyle name="20% - Акцент6 4 5 2" xfId="352"/>
    <cellStyle name="20% - Акцент6 4 6" xfId="353"/>
    <cellStyle name="20% - Акцент6 4 6 2" xfId="354"/>
    <cellStyle name="20% - Акцент6 4 7" xfId="355"/>
    <cellStyle name="20% - Акцент6 4 7 2" xfId="356"/>
    <cellStyle name="20% - Акцент6 5 2" xfId="357"/>
    <cellStyle name="20% - Акцент6 5 2 2" xfId="358"/>
    <cellStyle name="20% - Акцент6 5 3" xfId="359"/>
    <cellStyle name="20% - Акцент6 5 3 2" xfId="360"/>
    <cellStyle name="20% - Акцент6 5 4" xfId="361"/>
    <cellStyle name="20% - Акцент6 5 4 2" xfId="362"/>
    <cellStyle name="20% - Акцент6 5 5" xfId="363"/>
    <cellStyle name="20% - Акцент6 5 5 2" xfId="364"/>
    <cellStyle name="20% - Акцент6 5 6" xfId="365"/>
    <cellStyle name="20% - Акцент6 5 6 2" xfId="366"/>
    <cellStyle name="20% - Акцент6 5 7" xfId="367"/>
    <cellStyle name="20% - Акцент6 5 7 2" xfId="368"/>
    <cellStyle name="20% - Акцент6 6 2" xfId="369"/>
    <cellStyle name="20% - Акцент6 6 2 2" xfId="370"/>
    <cellStyle name="20% - Акцент6 6 3" xfId="371"/>
    <cellStyle name="20% - Акцент6 6 3 2" xfId="372"/>
    <cellStyle name="20% - Акцент6 6 4" xfId="373"/>
    <cellStyle name="20% - Акцент6 6 4 2" xfId="374"/>
    <cellStyle name="20% - Акцент6 6 5" xfId="375"/>
    <cellStyle name="20% - Акцент6 6 5 2" xfId="376"/>
    <cellStyle name="20% - Акцент6 6 6" xfId="377"/>
    <cellStyle name="20% - Акцент6 6 6 2" xfId="378"/>
    <cellStyle name="20% - Акцент6 6 7" xfId="379"/>
    <cellStyle name="20% - Акцент6 6 7 2" xfId="380"/>
    <cellStyle name="40% - Акцент1" xfId="381"/>
    <cellStyle name="40% - Акцент1 2 2" xfId="382"/>
    <cellStyle name="40% - Акцент1 2 2 2" xfId="383"/>
    <cellStyle name="40% - Акцент1 2 3" xfId="384"/>
    <cellStyle name="40% - Акцент1 2 3 2" xfId="385"/>
    <cellStyle name="40% - Акцент1 2 4" xfId="386"/>
    <cellStyle name="40% - Акцент1 2 4 2" xfId="387"/>
    <cellStyle name="40% - Акцент1 2 5" xfId="388"/>
    <cellStyle name="40% - Акцент1 2 5 2" xfId="389"/>
    <cellStyle name="40% - Акцент1 2 6" xfId="390"/>
    <cellStyle name="40% - Акцент1 2 6 2" xfId="391"/>
    <cellStyle name="40% - Акцент1 2 7" xfId="392"/>
    <cellStyle name="40% - Акцент1 2 7 2" xfId="393"/>
    <cellStyle name="40% - Акцент1 3 2" xfId="394"/>
    <cellStyle name="40% - Акцент1 3 2 2" xfId="395"/>
    <cellStyle name="40% - Акцент1 3 3" xfId="396"/>
    <cellStyle name="40% - Акцент1 3 3 2" xfId="397"/>
    <cellStyle name="40% - Акцент1 3 4" xfId="398"/>
    <cellStyle name="40% - Акцент1 3 4 2" xfId="399"/>
    <cellStyle name="40% - Акцент1 3 5" xfId="400"/>
    <cellStyle name="40% - Акцент1 3 5 2" xfId="401"/>
    <cellStyle name="40% - Акцент1 3 6" xfId="402"/>
    <cellStyle name="40% - Акцент1 3 6 2" xfId="403"/>
    <cellStyle name="40% - Акцент1 3 7" xfId="404"/>
    <cellStyle name="40% - Акцент1 3 7 2" xfId="405"/>
    <cellStyle name="40% - Акцент1 4 2" xfId="406"/>
    <cellStyle name="40% - Акцент1 4 2 2" xfId="407"/>
    <cellStyle name="40% - Акцент1 4 3" xfId="408"/>
    <cellStyle name="40% - Акцент1 4 3 2" xfId="409"/>
    <cellStyle name="40% - Акцент1 4 4" xfId="410"/>
    <cellStyle name="40% - Акцент1 4 4 2" xfId="411"/>
    <cellStyle name="40% - Акцент1 4 5" xfId="412"/>
    <cellStyle name="40% - Акцент1 4 5 2" xfId="413"/>
    <cellStyle name="40% - Акцент1 4 6" xfId="414"/>
    <cellStyle name="40% - Акцент1 4 6 2" xfId="415"/>
    <cellStyle name="40% - Акцент1 4 7" xfId="416"/>
    <cellStyle name="40% - Акцент1 4 7 2" xfId="417"/>
    <cellStyle name="40% - Акцент1 5 2" xfId="418"/>
    <cellStyle name="40% - Акцент1 5 2 2" xfId="419"/>
    <cellStyle name="40% - Акцент1 5 3" xfId="420"/>
    <cellStyle name="40% - Акцент1 5 3 2" xfId="421"/>
    <cellStyle name="40% - Акцент1 5 4" xfId="422"/>
    <cellStyle name="40% - Акцент1 5 4 2" xfId="423"/>
    <cellStyle name="40% - Акцент1 5 5" xfId="424"/>
    <cellStyle name="40% - Акцент1 5 5 2" xfId="425"/>
    <cellStyle name="40% - Акцент1 5 6" xfId="426"/>
    <cellStyle name="40% - Акцент1 5 6 2" xfId="427"/>
    <cellStyle name="40% - Акцент1 5 7" xfId="428"/>
    <cellStyle name="40% - Акцент1 5 7 2" xfId="429"/>
    <cellStyle name="40% - Акцент1 6 2" xfId="430"/>
    <cellStyle name="40% - Акцент1 6 2 2" xfId="431"/>
    <cellStyle name="40% - Акцент1 6 3" xfId="432"/>
    <cellStyle name="40% - Акцент1 6 3 2" xfId="433"/>
    <cellStyle name="40% - Акцент1 6 4" xfId="434"/>
    <cellStyle name="40% - Акцент1 6 4 2" xfId="435"/>
    <cellStyle name="40% - Акцент1 6 5" xfId="436"/>
    <cellStyle name="40% - Акцент1 6 5 2" xfId="437"/>
    <cellStyle name="40% - Акцент1 6 6" xfId="438"/>
    <cellStyle name="40% - Акцент1 6 6 2" xfId="439"/>
    <cellStyle name="40% - Акцент1 6 7" xfId="440"/>
    <cellStyle name="40% - Акцент1 6 7 2" xfId="441"/>
    <cellStyle name="40% - Акцент2" xfId="442"/>
    <cellStyle name="40% - Акцент2 2 2" xfId="443"/>
    <cellStyle name="40% - Акцент2 2 2 2" xfId="444"/>
    <cellStyle name="40% - Акцент2 2 3" xfId="445"/>
    <cellStyle name="40% - Акцент2 2 3 2" xfId="446"/>
    <cellStyle name="40% - Акцент2 2 4" xfId="447"/>
    <cellStyle name="40% - Акцент2 2 4 2" xfId="448"/>
    <cellStyle name="40% - Акцент2 2 5" xfId="449"/>
    <cellStyle name="40% - Акцент2 2 5 2" xfId="450"/>
    <cellStyle name="40% - Акцент2 2 6" xfId="451"/>
    <cellStyle name="40% - Акцент2 2 6 2" xfId="452"/>
    <cellStyle name="40% - Акцент2 2 7" xfId="453"/>
    <cellStyle name="40% - Акцент2 2 7 2" xfId="454"/>
    <cellStyle name="40% - Акцент2 3 2" xfId="455"/>
    <cellStyle name="40% - Акцент2 3 2 2" xfId="456"/>
    <cellStyle name="40% - Акцент2 3 3" xfId="457"/>
    <cellStyle name="40% - Акцент2 3 3 2" xfId="458"/>
    <cellStyle name="40% - Акцент2 3 4" xfId="459"/>
    <cellStyle name="40% - Акцент2 3 4 2" xfId="460"/>
    <cellStyle name="40% - Акцент2 3 5" xfId="461"/>
    <cellStyle name="40% - Акцент2 3 5 2" xfId="462"/>
    <cellStyle name="40% - Акцент2 3 6" xfId="463"/>
    <cellStyle name="40% - Акцент2 3 6 2" xfId="464"/>
    <cellStyle name="40% - Акцент2 3 7" xfId="465"/>
    <cellStyle name="40% - Акцент2 3 7 2" xfId="466"/>
    <cellStyle name="40% - Акцент2 4 2" xfId="467"/>
    <cellStyle name="40% - Акцент2 4 2 2" xfId="468"/>
    <cellStyle name="40% - Акцент2 4 3" xfId="469"/>
    <cellStyle name="40% - Акцент2 4 3 2" xfId="470"/>
    <cellStyle name="40% - Акцент2 4 4" xfId="471"/>
    <cellStyle name="40% - Акцент2 4 4 2" xfId="472"/>
    <cellStyle name="40% - Акцент2 4 5" xfId="473"/>
    <cellStyle name="40% - Акцент2 4 5 2" xfId="474"/>
    <cellStyle name="40% - Акцент2 4 6" xfId="475"/>
    <cellStyle name="40% - Акцент2 4 6 2" xfId="476"/>
    <cellStyle name="40% - Акцент2 4 7" xfId="477"/>
    <cellStyle name="40% - Акцент2 4 7 2" xfId="478"/>
    <cellStyle name="40% - Акцент2 5 2" xfId="479"/>
    <cellStyle name="40% - Акцент2 5 2 2" xfId="480"/>
    <cellStyle name="40% - Акцент2 5 3" xfId="481"/>
    <cellStyle name="40% - Акцент2 5 3 2" xfId="482"/>
    <cellStyle name="40% - Акцент2 5 4" xfId="483"/>
    <cellStyle name="40% - Акцент2 5 4 2" xfId="484"/>
    <cellStyle name="40% - Акцент2 5 5" xfId="485"/>
    <cellStyle name="40% - Акцент2 5 5 2" xfId="486"/>
    <cellStyle name="40% - Акцент2 5 6" xfId="487"/>
    <cellStyle name="40% - Акцент2 5 6 2" xfId="488"/>
    <cellStyle name="40% - Акцент2 5 7" xfId="489"/>
    <cellStyle name="40% - Акцент2 5 7 2" xfId="490"/>
    <cellStyle name="40% - Акцент2 6 2" xfId="491"/>
    <cellStyle name="40% - Акцент2 6 2 2" xfId="492"/>
    <cellStyle name="40% - Акцент2 6 3" xfId="493"/>
    <cellStyle name="40% - Акцент2 6 3 2" xfId="494"/>
    <cellStyle name="40% - Акцент2 6 4" xfId="495"/>
    <cellStyle name="40% - Акцент2 6 4 2" xfId="496"/>
    <cellStyle name="40% - Акцент2 6 5" xfId="497"/>
    <cellStyle name="40% - Акцент2 6 5 2" xfId="498"/>
    <cellStyle name="40% - Акцент2 6 6" xfId="499"/>
    <cellStyle name="40% - Акцент2 6 6 2" xfId="500"/>
    <cellStyle name="40% - Акцент2 6 7" xfId="501"/>
    <cellStyle name="40% - Акцент2 6 7 2" xfId="502"/>
    <cellStyle name="40% - Акцент3" xfId="503"/>
    <cellStyle name="40% - Акцент3 2 2" xfId="504"/>
    <cellStyle name="40% - Акцент3 2 2 2" xfId="505"/>
    <cellStyle name="40% - Акцент3 2 3" xfId="506"/>
    <cellStyle name="40% - Акцент3 2 3 2" xfId="507"/>
    <cellStyle name="40% - Акцент3 2 4" xfId="508"/>
    <cellStyle name="40% - Акцент3 2 4 2" xfId="509"/>
    <cellStyle name="40% - Акцент3 2 5" xfId="510"/>
    <cellStyle name="40% - Акцент3 2 5 2" xfId="511"/>
    <cellStyle name="40% - Акцент3 2 6" xfId="512"/>
    <cellStyle name="40% - Акцент3 2 6 2" xfId="513"/>
    <cellStyle name="40% - Акцент3 2 7" xfId="514"/>
    <cellStyle name="40% - Акцент3 2 7 2" xfId="515"/>
    <cellStyle name="40% - Акцент3 3 2" xfId="516"/>
    <cellStyle name="40% - Акцент3 3 2 2" xfId="517"/>
    <cellStyle name="40% - Акцент3 3 3" xfId="518"/>
    <cellStyle name="40% - Акцент3 3 3 2" xfId="519"/>
    <cellStyle name="40% - Акцент3 3 4" xfId="520"/>
    <cellStyle name="40% - Акцент3 3 4 2" xfId="521"/>
    <cellStyle name="40% - Акцент3 3 5" xfId="522"/>
    <cellStyle name="40% - Акцент3 3 5 2" xfId="523"/>
    <cellStyle name="40% - Акцент3 3 6" xfId="524"/>
    <cellStyle name="40% - Акцент3 3 6 2" xfId="525"/>
    <cellStyle name="40% - Акцент3 3 7" xfId="526"/>
    <cellStyle name="40% - Акцент3 3 7 2" xfId="527"/>
    <cellStyle name="40% - Акцент3 4 2" xfId="528"/>
    <cellStyle name="40% - Акцент3 4 2 2" xfId="529"/>
    <cellStyle name="40% - Акцент3 4 3" xfId="530"/>
    <cellStyle name="40% - Акцент3 4 3 2" xfId="531"/>
    <cellStyle name="40% - Акцент3 4 4" xfId="532"/>
    <cellStyle name="40% - Акцент3 4 4 2" xfId="533"/>
    <cellStyle name="40% - Акцент3 4 5" xfId="534"/>
    <cellStyle name="40% - Акцент3 4 5 2" xfId="535"/>
    <cellStyle name="40% - Акцент3 4 6" xfId="536"/>
    <cellStyle name="40% - Акцент3 4 6 2" xfId="537"/>
    <cellStyle name="40% - Акцент3 4 7" xfId="538"/>
    <cellStyle name="40% - Акцент3 4 7 2" xfId="539"/>
    <cellStyle name="40% - Акцент3 5 2" xfId="540"/>
    <cellStyle name="40% - Акцент3 5 2 2" xfId="541"/>
    <cellStyle name="40% - Акцент3 5 3" xfId="542"/>
    <cellStyle name="40% - Акцент3 5 3 2" xfId="543"/>
    <cellStyle name="40% - Акцент3 5 4" xfId="544"/>
    <cellStyle name="40% - Акцент3 5 4 2" xfId="545"/>
    <cellStyle name="40% - Акцент3 5 5" xfId="546"/>
    <cellStyle name="40% - Акцент3 5 5 2" xfId="547"/>
    <cellStyle name="40% - Акцент3 5 6" xfId="548"/>
    <cellStyle name="40% - Акцент3 5 6 2" xfId="549"/>
    <cellStyle name="40% - Акцент3 5 7" xfId="550"/>
    <cellStyle name="40% - Акцент3 5 7 2" xfId="551"/>
    <cellStyle name="40% - Акцент3 6 2" xfId="552"/>
    <cellStyle name="40% - Акцент3 6 2 2" xfId="553"/>
    <cellStyle name="40% - Акцент3 6 3" xfId="554"/>
    <cellStyle name="40% - Акцент3 6 3 2" xfId="555"/>
    <cellStyle name="40% - Акцент3 6 4" xfId="556"/>
    <cellStyle name="40% - Акцент3 6 4 2" xfId="557"/>
    <cellStyle name="40% - Акцент3 6 5" xfId="558"/>
    <cellStyle name="40% - Акцент3 6 5 2" xfId="559"/>
    <cellStyle name="40% - Акцент3 6 6" xfId="560"/>
    <cellStyle name="40% - Акцент3 6 6 2" xfId="561"/>
    <cellStyle name="40% - Акцент3 6 7" xfId="562"/>
    <cellStyle name="40% - Акцент3 6 7 2" xfId="563"/>
    <cellStyle name="40% - Акцент4" xfId="564"/>
    <cellStyle name="40% - Акцент4 2 2" xfId="565"/>
    <cellStyle name="40% - Акцент4 2 2 2" xfId="566"/>
    <cellStyle name="40% - Акцент4 2 3" xfId="567"/>
    <cellStyle name="40% - Акцент4 2 3 2" xfId="568"/>
    <cellStyle name="40% - Акцент4 2 4" xfId="569"/>
    <cellStyle name="40% - Акцент4 2 4 2" xfId="570"/>
    <cellStyle name="40% - Акцент4 2 5" xfId="571"/>
    <cellStyle name="40% - Акцент4 2 5 2" xfId="572"/>
    <cellStyle name="40% - Акцент4 2 6" xfId="573"/>
    <cellStyle name="40% - Акцент4 2 6 2" xfId="574"/>
    <cellStyle name="40% - Акцент4 2 7" xfId="575"/>
    <cellStyle name="40% - Акцент4 2 7 2" xfId="576"/>
    <cellStyle name="40% - Акцент4 3 2" xfId="577"/>
    <cellStyle name="40% - Акцент4 3 2 2" xfId="578"/>
    <cellStyle name="40% - Акцент4 3 3" xfId="579"/>
    <cellStyle name="40% - Акцент4 3 3 2" xfId="580"/>
    <cellStyle name="40% - Акцент4 3 4" xfId="581"/>
    <cellStyle name="40% - Акцент4 3 4 2" xfId="582"/>
    <cellStyle name="40% - Акцент4 3 5" xfId="583"/>
    <cellStyle name="40% - Акцент4 3 5 2" xfId="584"/>
    <cellStyle name="40% - Акцент4 3 6" xfId="585"/>
    <cellStyle name="40% - Акцент4 3 6 2" xfId="586"/>
    <cellStyle name="40% - Акцент4 3 7" xfId="587"/>
    <cellStyle name="40% - Акцент4 3 7 2" xfId="588"/>
    <cellStyle name="40% - Акцент4 4 2" xfId="589"/>
    <cellStyle name="40% - Акцент4 4 2 2" xfId="590"/>
    <cellStyle name="40% - Акцент4 4 3" xfId="591"/>
    <cellStyle name="40% - Акцент4 4 3 2" xfId="592"/>
    <cellStyle name="40% - Акцент4 4 4" xfId="593"/>
    <cellStyle name="40% - Акцент4 4 4 2" xfId="594"/>
    <cellStyle name="40% - Акцент4 4 5" xfId="595"/>
    <cellStyle name="40% - Акцент4 4 5 2" xfId="596"/>
    <cellStyle name="40% - Акцент4 4 6" xfId="597"/>
    <cellStyle name="40% - Акцент4 4 6 2" xfId="598"/>
    <cellStyle name="40% - Акцент4 4 7" xfId="599"/>
    <cellStyle name="40% - Акцент4 4 7 2" xfId="600"/>
    <cellStyle name="40% - Акцент4 5 2" xfId="601"/>
    <cellStyle name="40% - Акцент4 5 2 2" xfId="602"/>
    <cellStyle name="40% - Акцент4 5 3" xfId="603"/>
    <cellStyle name="40% - Акцент4 5 3 2" xfId="604"/>
    <cellStyle name="40% - Акцент4 5 4" xfId="605"/>
    <cellStyle name="40% - Акцент4 5 4 2" xfId="606"/>
    <cellStyle name="40% - Акцент4 5 5" xfId="607"/>
    <cellStyle name="40% - Акцент4 5 5 2" xfId="608"/>
    <cellStyle name="40% - Акцент4 5 6" xfId="609"/>
    <cellStyle name="40% - Акцент4 5 6 2" xfId="610"/>
    <cellStyle name="40% - Акцент4 5 7" xfId="611"/>
    <cellStyle name="40% - Акцент4 5 7 2" xfId="612"/>
    <cellStyle name="40% - Акцент4 6 2" xfId="613"/>
    <cellStyle name="40% - Акцент4 6 2 2" xfId="614"/>
    <cellStyle name="40% - Акцент4 6 3" xfId="615"/>
    <cellStyle name="40% - Акцент4 6 3 2" xfId="616"/>
    <cellStyle name="40% - Акцент4 6 4" xfId="617"/>
    <cellStyle name="40% - Акцент4 6 4 2" xfId="618"/>
    <cellStyle name="40% - Акцент4 6 5" xfId="619"/>
    <cellStyle name="40% - Акцент4 6 5 2" xfId="620"/>
    <cellStyle name="40% - Акцент4 6 6" xfId="621"/>
    <cellStyle name="40% - Акцент4 6 6 2" xfId="622"/>
    <cellStyle name="40% - Акцент4 6 7" xfId="623"/>
    <cellStyle name="40% - Акцент4 6 7 2" xfId="624"/>
    <cellStyle name="40% - Акцент5" xfId="625"/>
    <cellStyle name="40% - Акцент5 2 2" xfId="626"/>
    <cellStyle name="40% - Акцент5 2 2 2" xfId="627"/>
    <cellStyle name="40% - Акцент5 2 3" xfId="628"/>
    <cellStyle name="40% - Акцент5 2 3 2" xfId="629"/>
    <cellStyle name="40% - Акцент5 2 4" xfId="630"/>
    <cellStyle name="40% - Акцент5 2 4 2" xfId="631"/>
    <cellStyle name="40% - Акцент5 2 5" xfId="632"/>
    <cellStyle name="40% - Акцент5 2 5 2" xfId="633"/>
    <cellStyle name="40% - Акцент5 2 6" xfId="634"/>
    <cellStyle name="40% - Акцент5 2 6 2" xfId="635"/>
    <cellStyle name="40% - Акцент5 2 7" xfId="636"/>
    <cellStyle name="40% - Акцент5 2 7 2" xfId="637"/>
    <cellStyle name="40% - Акцент5 3 2" xfId="638"/>
    <cellStyle name="40% - Акцент5 3 2 2" xfId="639"/>
    <cellStyle name="40% - Акцент5 3 3" xfId="640"/>
    <cellStyle name="40% - Акцент5 3 3 2" xfId="641"/>
    <cellStyle name="40% - Акцент5 3 4" xfId="642"/>
    <cellStyle name="40% - Акцент5 3 4 2" xfId="643"/>
    <cellStyle name="40% - Акцент5 3 5" xfId="644"/>
    <cellStyle name="40% - Акцент5 3 5 2" xfId="645"/>
    <cellStyle name="40% - Акцент5 3 6" xfId="646"/>
    <cellStyle name="40% - Акцент5 3 6 2" xfId="647"/>
    <cellStyle name="40% - Акцент5 3 7" xfId="648"/>
    <cellStyle name="40% - Акцент5 3 7 2" xfId="649"/>
    <cellStyle name="40% - Акцент5 4 2" xfId="650"/>
    <cellStyle name="40% - Акцент5 4 2 2" xfId="651"/>
    <cellStyle name="40% - Акцент5 4 3" xfId="652"/>
    <cellStyle name="40% - Акцент5 4 3 2" xfId="653"/>
    <cellStyle name="40% - Акцент5 4 4" xfId="654"/>
    <cellStyle name="40% - Акцент5 4 4 2" xfId="655"/>
    <cellStyle name="40% - Акцент5 4 5" xfId="656"/>
    <cellStyle name="40% - Акцент5 4 5 2" xfId="657"/>
    <cellStyle name="40% - Акцент5 4 6" xfId="658"/>
    <cellStyle name="40% - Акцент5 4 6 2" xfId="659"/>
    <cellStyle name="40% - Акцент5 4 7" xfId="660"/>
    <cellStyle name="40% - Акцент5 4 7 2" xfId="661"/>
    <cellStyle name="40% - Акцент5 5 2" xfId="662"/>
    <cellStyle name="40% - Акцент5 5 2 2" xfId="663"/>
    <cellStyle name="40% - Акцент5 5 3" xfId="664"/>
    <cellStyle name="40% - Акцент5 5 3 2" xfId="665"/>
    <cellStyle name="40% - Акцент5 5 4" xfId="666"/>
    <cellStyle name="40% - Акцент5 5 4 2" xfId="667"/>
    <cellStyle name="40% - Акцент5 5 5" xfId="668"/>
    <cellStyle name="40% - Акцент5 5 5 2" xfId="669"/>
    <cellStyle name="40% - Акцент5 5 6" xfId="670"/>
    <cellStyle name="40% - Акцент5 5 6 2" xfId="671"/>
    <cellStyle name="40% - Акцент5 5 7" xfId="672"/>
    <cellStyle name="40% - Акцент5 5 7 2" xfId="673"/>
    <cellStyle name="40% - Акцент5 6 2" xfId="674"/>
    <cellStyle name="40% - Акцент5 6 2 2" xfId="675"/>
    <cellStyle name="40% - Акцент5 6 3" xfId="676"/>
    <cellStyle name="40% - Акцент5 6 3 2" xfId="677"/>
    <cellStyle name="40% - Акцент5 6 4" xfId="678"/>
    <cellStyle name="40% - Акцент5 6 4 2" xfId="679"/>
    <cellStyle name="40% - Акцент5 6 5" xfId="680"/>
    <cellStyle name="40% - Акцент5 6 5 2" xfId="681"/>
    <cellStyle name="40% - Акцент5 6 6" xfId="682"/>
    <cellStyle name="40% - Акцент5 6 6 2" xfId="683"/>
    <cellStyle name="40% - Акцент5 6 7" xfId="684"/>
    <cellStyle name="40% - Акцент5 6 7 2" xfId="685"/>
    <cellStyle name="40% - Акцент6" xfId="686"/>
    <cellStyle name="40% - Акцент6 2 2" xfId="687"/>
    <cellStyle name="40% - Акцент6 2 2 2" xfId="688"/>
    <cellStyle name="40% - Акцент6 2 3" xfId="689"/>
    <cellStyle name="40% - Акцент6 2 3 2" xfId="690"/>
    <cellStyle name="40% - Акцент6 2 4" xfId="691"/>
    <cellStyle name="40% - Акцент6 2 4 2" xfId="692"/>
    <cellStyle name="40% - Акцент6 2 5" xfId="693"/>
    <cellStyle name="40% - Акцент6 2 5 2" xfId="694"/>
    <cellStyle name="40% - Акцент6 2 6" xfId="695"/>
    <cellStyle name="40% - Акцент6 2 6 2" xfId="696"/>
    <cellStyle name="40% - Акцент6 2 7" xfId="697"/>
    <cellStyle name="40% - Акцент6 2 7 2" xfId="698"/>
    <cellStyle name="40% - Акцент6 3 2" xfId="699"/>
    <cellStyle name="40% - Акцент6 3 2 2" xfId="700"/>
    <cellStyle name="40% - Акцент6 3 3" xfId="701"/>
    <cellStyle name="40% - Акцент6 3 3 2" xfId="702"/>
    <cellStyle name="40% - Акцент6 3 4" xfId="703"/>
    <cellStyle name="40% - Акцент6 3 4 2" xfId="704"/>
    <cellStyle name="40% - Акцент6 3 5" xfId="705"/>
    <cellStyle name="40% - Акцент6 3 5 2" xfId="706"/>
    <cellStyle name="40% - Акцент6 3 6" xfId="707"/>
    <cellStyle name="40% - Акцент6 3 6 2" xfId="708"/>
    <cellStyle name="40% - Акцент6 3 7" xfId="709"/>
    <cellStyle name="40% - Акцент6 3 7 2" xfId="710"/>
    <cellStyle name="40% - Акцент6 4 2" xfId="711"/>
    <cellStyle name="40% - Акцент6 4 2 2" xfId="712"/>
    <cellStyle name="40% - Акцент6 4 3" xfId="713"/>
    <cellStyle name="40% - Акцент6 4 3 2" xfId="714"/>
    <cellStyle name="40% - Акцент6 4 4" xfId="715"/>
    <cellStyle name="40% - Акцент6 4 4 2" xfId="716"/>
    <cellStyle name="40% - Акцент6 4 5" xfId="717"/>
    <cellStyle name="40% - Акцент6 4 5 2" xfId="718"/>
    <cellStyle name="40% - Акцент6 4 6" xfId="719"/>
    <cellStyle name="40% - Акцент6 4 6 2" xfId="720"/>
    <cellStyle name="40% - Акцент6 4 7" xfId="721"/>
    <cellStyle name="40% - Акцент6 4 7 2" xfId="722"/>
    <cellStyle name="40% - Акцент6 5 2" xfId="723"/>
    <cellStyle name="40% - Акцент6 5 2 2" xfId="724"/>
    <cellStyle name="40% - Акцент6 5 3" xfId="725"/>
    <cellStyle name="40% - Акцент6 5 3 2" xfId="726"/>
    <cellStyle name="40% - Акцент6 5 4" xfId="727"/>
    <cellStyle name="40% - Акцент6 5 4 2" xfId="728"/>
    <cellStyle name="40% - Акцент6 5 5" xfId="729"/>
    <cellStyle name="40% - Акцент6 5 5 2" xfId="730"/>
    <cellStyle name="40% - Акцент6 5 6" xfId="731"/>
    <cellStyle name="40% - Акцент6 5 6 2" xfId="732"/>
    <cellStyle name="40% - Акцент6 5 7" xfId="733"/>
    <cellStyle name="40% - Акцент6 5 7 2" xfId="734"/>
    <cellStyle name="40% - Акцент6 6 2" xfId="735"/>
    <cellStyle name="40% - Акцент6 6 2 2" xfId="736"/>
    <cellStyle name="40% - Акцент6 6 3" xfId="737"/>
    <cellStyle name="40% - Акцент6 6 3 2" xfId="738"/>
    <cellStyle name="40% - Акцент6 6 4" xfId="739"/>
    <cellStyle name="40% - Акцент6 6 4 2" xfId="740"/>
    <cellStyle name="40% - Акцент6 6 5" xfId="741"/>
    <cellStyle name="40% - Акцент6 6 5 2" xfId="742"/>
    <cellStyle name="40% - Акцент6 6 6" xfId="743"/>
    <cellStyle name="40% - Акцент6 6 6 2" xfId="744"/>
    <cellStyle name="40% - Акцент6 6 7" xfId="745"/>
    <cellStyle name="40% - Акцент6 6 7 2" xfId="746"/>
    <cellStyle name="60% - Акцент1" xfId="747"/>
    <cellStyle name="60% - Акцент1 2 2" xfId="748"/>
    <cellStyle name="60% - Акцент1 2 3" xfId="749"/>
    <cellStyle name="60% - Акцент1 2 4" xfId="750"/>
    <cellStyle name="60% - Акцент1 2 5" xfId="751"/>
    <cellStyle name="60% - Акцент1 2 6" xfId="752"/>
    <cellStyle name="60% - Акцент1 2 7" xfId="753"/>
    <cellStyle name="60% - Акцент1 3 2" xfId="754"/>
    <cellStyle name="60% - Акцент1 3 3" xfId="755"/>
    <cellStyle name="60% - Акцент1 3 4" xfId="756"/>
    <cellStyle name="60% - Акцент1 3 5" xfId="757"/>
    <cellStyle name="60% - Акцент1 3 6" xfId="758"/>
    <cellStyle name="60% - Акцент1 3 7" xfId="759"/>
    <cellStyle name="60% - Акцент1 4 2" xfId="760"/>
    <cellStyle name="60% - Акцент1 4 3" xfId="761"/>
    <cellStyle name="60% - Акцент1 4 4" xfId="762"/>
    <cellStyle name="60% - Акцент1 4 5" xfId="763"/>
    <cellStyle name="60% - Акцент1 4 6" xfId="764"/>
    <cellStyle name="60% - Акцент1 4 7" xfId="765"/>
    <cellStyle name="60% - Акцент1 5 2" xfId="766"/>
    <cellStyle name="60% - Акцент1 5 3" xfId="767"/>
    <cellStyle name="60% - Акцент1 5 4" xfId="768"/>
    <cellStyle name="60% - Акцент1 5 5" xfId="769"/>
    <cellStyle name="60% - Акцент1 5 6" xfId="770"/>
    <cellStyle name="60% - Акцент1 5 7" xfId="771"/>
    <cellStyle name="60% - Акцент1 6 2" xfId="772"/>
    <cellStyle name="60% - Акцент1 6 3" xfId="773"/>
    <cellStyle name="60% - Акцент1 6 4" xfId="774"/>
    <cellStyle name="60% - Акцент1 6 5" xfId="775"/>
    <cellStyle name="60% - Акцент1 6 6" xfId="776"/>
    <cellStyle name="60% - Акцент1 6 7" xfId="777"/>
    <cellStyle name="60% - Акцент2" xfId="778"/>
    <cellStyle name="60% - Акцент2 2 2" xfId="779"/>
    <cellStyle name="60% - Акцент2 2 3" xfId="780"/>
    <cellStyle name="60% - Акцент2 2 4" xfId="781"/>
    <cellStyle name="60% - Акцент2 2 5" xfId="782"/>
    <cellStyle name="60% - Акцент2 2 6" xfId="783"/>
    <cellStyle name="60% - Акцент2 2 7" xfId="784"/>
    <cellStyle name="60% - Акцент2 3 2" xfId="785"/>
    <cellStyle name="60% - Акцент2 3 3" xfId="786"/>
    <cellStyle name="60% - Акцент2 3 4" xfId="787"/>
    <cellStyle name="60% - Акцент2 3 5" xfId="788"/>
    <cellStyle name="60% - Акцент2 3 6" xfId="789"/>
    <cellStyle name="60% - Акцент2 3 7" xfId="790"/>
    <cellStyle name="60% - Акцент2 4 2" xfId="791"/>
    <cellStyle name="60% - Акцент2 4 3" xfId="792"/>
    <cellStyle name="60% - Акцент2 4 4" xfId="793"/>
    <cellStyle name="60% - Акцент2 4 5" xfId="794"/>
    <cellStyle name="60% - Акцент2 4 6" xfId="795"/>
    <cellStyle name="60% - Акцент2 4 7" xfId="796"/>
    <cellStyle name="60% - Акцент2 5 2" xfId="797"/>
    <cellStyle name="60% - Акцент2 5 3" xfId="798"/>
    <cellStyle name="60% - Акцент2 5 4" xfId="799"/>
    <cellStyle name="60% - Акцент2 5 5" xfId="800"/>
    <cellStyle name="60% - Акцент2 5 6" xfId="801"/>
    <cellStyle name="60% - Акцент2 5 7" xfId="802"/>
    <cellStyle name="60% - Акцент2 6 2" xfId="803"/>
    <cellStyle name="60% - Акцент2 6 3" xfId="804"/>
    <cellStyle name="60% - Акцент2 6 4" xfId="805"/>
    <cellStyle name="60% - Акцент2 6 5" xfId="806"/>
    <cellStyle name="60% - Акцент2 6 6" xfId="807"/>
    <cellStyle name="60% - Акцент2 6 7" xfId="808"/>
    <cellStyle name="60% - Акцент3" xfId="809"/>
    <cellStyle name="60% - Акцент3 2 2" xfId="810"/>
    <cellStyle name="60% - Акцент3 2 3" xfId="811"/>
    <cellStyle name="60% - Акцент3 2 4" xfId="812"/>
    <cellStyle name="60% - Акцент3 2 5" xfId="813"/>
    <cellStyle name="60% - Акцент3 2 6" xfId="814"/>
    <cellStyle name="60% - Акцент3 2 7" xfId="815"/>
    <cellStyle name="60% - Акцент3 3 2" xfId="816"/>
    <cellStyle name="60% - Акцент3 3 3" xfId="817"/>
    <cellStyle name="60% - Акцент3 3 4" xfId="818"/>
    <cellStyle name="60% - Акцент3 3 5" xfId="819"/>
    <cellStyle name="60% - Акцент3 3 6" xfId="820"/>
    <cellStyle name="60% - Акцент3 3 7" xfId="821"/>
    <cellStyle name="60% - Акцент3 4 2" xfId="822"/>
    <cellStyle name="60% - Акцент3 4 3" xfId="823"/>
    <cellStyle name="60% - Акцент3 4 4" xfId="824"/>
    <cellStyle name="60% - Акцент3 4 5" xfId="825"/>
    <cellStyle name="60% - Акцент3 4 6" xfId="826"/>
    <cellStyle name="60% - Акцент3 4 7" xfId="827"/>
    <cellStyle name="60% - Акцент3 5 2" xfId="828"/>
    <cellStyle name="60% - Акцент3 5 3" xfId="829"/>
    <cellStyle name="60% - Акцент3 5 4" xfId="830"/>
    <cellStyle name="60% - Акцент3 5 5" xfId="831"/>
    <cellStyle name="60% - Акцент3 5 6" xfId="832"/>
    <cellStyle name="60% - Акцент3 5 7" xfId="833"/>
    <cellStyle name="60% - Акцент3 6 2" xfId="834"/>
    <cellStyle name="60% - Акцент3 6 3" xfId="835"/>
    <cellStyle name="60% - Акцент3 6 4" xfId="836"/>
    <cellStyle name="60% - Акцент3 6 5" xfId="837"/>
    <cellStyle name="60% - Акцент3 6 6" xfId="838"/>
    <cellStyle name="60% - Акцент3 6 7" xfId="839"/>
    <cellStyle name="60% - Акцент4" xfId="840"/>
    <cellStyle name="60% - Акцент4 2 2" xfId="841"/>
    <cellStyle name="60% - Акцент4 2 3" xfId="842"/>
    <cellStyle name="60% - Акцент4 2 4" xfId="843"/>
    <cellStyle name="60% - Акцент4 2 5" xfId="844"/>
    <cellStyle name="60% - Акцент4 2 6" xfId="845"/>
    <cellStyle name="60% - Акцент4 2 7" xfId="846"/>
    <cellStyle name="60% - Акцент4 3 2" xfId="847"/>
    <cellStyle name="60% - Акцент4 3 3" xfId="848"/>
    <cellStyle name="60% - Акцент4 3 4" xfId="849"/>
    <cellStyle name="60% - Акцент4 3 5" xfId="850"/>
    <cellStyle name="60% - Акцент4 3 6" xfId="851"/>
    <cellStyle name="60% - Акцент4 3 7" xfId="852"/>
    <cellStyle name="60% - Акцент4 4 2" xfId="853"/>
    <cellStyle name="60% - Акцент4 4 3" xfId="854"/>
    <cellStyle name="60% - Акцент4 4 4" xfId="855"/>
    <cellStyle name="60% - Акцент4 4 5" xfId="856"/>
    <cellStyle name="60% - Акцент4 4 6" xfId="857"/>
    <cellStyle name="60% - Акцент4 4 7" xfId="858"/>
    <cellStyle name="60% - Акцент4 5 2" xfId="859"/>
    <cellStyle name="60% - Акцент4 5 3" xfId="860"/>
    <cellStyle name="60% - Акцент4 5 4" xfId="861"/>
    <cellStyle name="60% - Акцент4 5 5" xfId="862"/>
    <cellStyle name="60% - Акцент4 5 6" xfId="863"/>
    <cellStyle name="60% - Акцент4 5 7" xfId="864"/>
    <cellStyle name="60% - Акцент4 6 2" xfId="865"/>
    <cellStyle name="60% - Акцент4 6 3" xfId="866"/>
    <cellStyle name="60% - Акцент4 6 4" xfId="867"/>
    <cellStyle name="60% - Акцент4 6 5" xfId="868"/>
    <cellStyle name="60% - Акцент4 6 6" xfId="869"/>
    <cellStyle name="60% - Акцент4 6 7" xfId="870"/>
    <cellStyle name="60% - Акцент5" xfId="871"/>
    <cellStyle name="60% - Акцент5 2 2" xfId="872"/>
    <cellStyle name="60% - Акцент5 2 3" xfId="873"/>
    <cellStyle name="60% - Акцент5 2 4" xfId="874"/>
    <cellStyle name="60% - Акцент5 2 5" xfId="875"/>
    <cellStyle name="60% - Акцент5 2 6" xfId="876"/>
    <cellStyle name="60% - Акцент5 2 7" xfId="877"/>
    <cellStyle name="60% - Акцент5 3 2" xfId="878"/>
    <cellStyle name="60% - Акцент5 3 3" xfId="879"/>
    <cellStyle name="60% - Акцент5 3 4" xfId="880"/>
    <cellStyle name="60% - Акцент5 3 5" xfId="881"/>
    <cellStyle name="60% - Акцент5 3 6" xfId="882"/>
    <cellStyle name="60% - Акцент5 3 7" xfId="883"/>
    <cellStyle name="60% - Акцент5 4 2" xfId="884"/>
    <cellStyle name="60% - Акцент5 4 3" xfId="885"/>
    <cellStyle name="60% - Акцент5 4 4" xfId="886"/>
    <cellStyle name="60% - Акцент5 4 5" xfId="887"/>
    <cellStyle name="60% - Акцент5 4 6" xfId="888"/>
    <cellStyle name="60% - Акцент5 4 7" xfId="889"/>
    <cellStyle name="60% - Акцент5 5 2" xfId="890"/>
    <cellStyle name="60% - Акцент5 5 3" xfId="891"/>
    <cellStyle name="60% - Акцент5 5 4" xfId="892"/>
    <cellStyle name="60% - Акцент5 5 5" xfId="893"/>
    <cellStyle name="60% - Акцент5 5 6" xfId="894"/>
    <cellStyle name="60% - Акцент5 5 7" xfId="895"/>
    <cellStyle name="60% - Акцент5 6 2" xfId="896"/>
    <cellStyle name="60% - Акцент5 6 3" xfId="897"/>
    <cellStyle name="60% - Акцент5 6 4" xfId="898"/>
    <cellStyle name="60% - Акцент5 6 5" xfId="899"/>
    <cellStyle name="60% - Акцент5 6 6" xfId="900"/>
    <cellStyle name="60% - Акцент5 6 7" xfId="901"/>
    <cellStyle name="60% - Акцент6" xfId="902"/>
    <cellStyle name="60% - Акцент6 2 2" xfId="903"/>
    <cellStyle name="60% - Акцент6 2 3" xfId="904"/>
    <cellStyle name="60% - Акцент6 2 4" xfId="905"/>
    <cellStyle name="60% - Акцент6 2 5" xfId="906"/>
    <cellStyle name="60% - Акцент6 2 6" xfId="907"/>
    <cellStyle name="60% - Акцент6 2 7" xfId="908"/>
    <cellStyle name="60% - Акцент6 3 2" xfId="909"/>
    <cellStyle name="60% - Акцент6 3 3" xfId="910"/>
    <cellStyle name="60% - Акцент6 3 4" xfId="911"/>
    <cellStyle name="60% - Акцент6 3 5" xfId="912"/>
    <cellStyle name="60% - Акцент6 3 6" xfId="913"/>
    <cellStyle name="60% - Акцент6 3 7" xfId="914"/>
    <cellStyle name="60% - Акцент6 4 2" xfId="915"/>
    <cellStyle name="60% - Акцент6 4 3" xfId="916"/>
    <cellStyle name="60% - Акцент6 4 4" xfId="917"/>
    <cellStyle name="60% - Акцент6 4 5" xfId="918"/>
    <cellStyle name="60% - Акцент6 4 6" xfId="919"/>
    <cellStyle name="60% - Акцент6 4 7" xfId="920"/>
    <cellStyle name="60% - Акцент6 5 2" xfId="921"/>
    <cellStyle name="60% - Акцент6 5 3" xfId="922"/>
    <cellStyle name="60% - Акцент6 5 4" xfId="923"/>
    <cellStyle name="60% - Акцент6 5 5" xfId="924"/>
    <cellStyle name="60% - Акцент6 5 6" xfId="925"/>
    <cellStyle name="60% - Акцент6 5 7" xfId="926"/>
    <cellStyle name="60% - Акцент6 6 2" xfId="927"/>
    <cellStyle name="60% - Акцент6 6 3" xfId="928"/>
    <cellStyle name="60% - Акцент6 6 4" xfId="929"/>
    <cellStyle name="60% - Акцент6 6 5" xfId="930"/>
    <cellStyle name="60% - Акцент6 6 6" xfId="931"/>
    <cellStyle name="60% - Акцент6 6 7" xfId="932"/>
    <cellStyle name="Comma [0]_laroux" xfId="933"/>
    <cellStyle name="Comma_DSPLIST" xfId="934"/>
    <cellStyle name="Currency [0]" xfId="935"/>
    <cellStyle name="Currency [0] 2" xfId="936"/>
    <cellStyle name="Currency [0] 3" xfId="937"/>
    <cellStyle name="Currency [0] 4" xfId="938"/>
    <cellStyle name="Currency [0]_DSPLIST" xfId="939"/>
    <cellStyle name="Currency_DSPLIST" xfId="940"/>
    <cellStyle name="Euro" xfId="941"/>
    <cellStyle name="Milliers [0]_Conversion Summary" xfId="942"/>
    <cellStyle name="Milliers_Conversion Summary" xfId="943"/>
    <cellStyle name="Monйtaire [0]_Conversion Summary" xfId="944"/>
    <cellStyle name="Monйtaire_Conversion Summary" xfId="945"/>
    <cellStyle name="Normal_Assump." xfId="946"/>
    <cellStyle name="Normal1" xfId="947"/>
    <cellStyle name="Price_Body" xfId="948"/>
    <cellStyle name="Акцент1" xfId="949"/>
    <cellStyle name="Акцент1 2 2" xfId="950"/>
    <cellStyle name="Акцент1 2 3" xfId="951"/>
    <cellStyle name="Акцент1 2 4" xfId="952"/>
    <cellStyle name="Акцент1 2 5" xfId="953"/>
    <cellStyle name="Акцент1 2 6" xfId="954"/>
    <cellStyle name="Акцент1 2 7" xfId="955"/>
    <cellStyle name="Акцент1 3 2" xfId="956"/>
    <cellStyle name="Акцент1 3 3" xfId="957"/>
    <cellStyle name="Акцент1 3 4" xfId="958"/>
    <cellStyle name="Акцент1 3 5" xfId="959"/>
    <cellStyle name="Акцент1 3 6" xfId="960"/>
    <cellStyle name="Акцент1 3 7" xfId="961"/>
    <cellStyle name="Акцент1 4 2" xfId="962"/>
    <cellStyle name="Акцент1 4 3" xfId="963"/>
    <cellStyle name="Акцент1 4 4" xfId="964"/>
    <cellStyle name="Акцент1 4 5" xfId="965"/>
    <cellStyle name="Акцент1 4 6" xfId="966"/>
    <cellStyle name="Акцент1 4 7" xfId="967"/>
    <cellStyle name="Акцент1 5 2" xfId="968"/>
    <cellStyle name="Акцент1 5 3" xfId="969"/>
    <cellStyle name="Акцент1 5 4" xfId="970"/>
    <cellStyle name="Акцент1 5 5" xfId="971"/>
    <cellStyle name="Акцент1 5 6" xfId="972"/>
    <cellStyle name="Акцент1 5 7" xfId="973"/>
    <cellStyle name="Акцент1 6 2" xfId="974"/>
    <cellStyle name="Акцент1 6 3" xfId="975"/>
    <cellStyle name="Акцент1 6 4" xfId="976"/>
    <cellStyle name="Акцент1 6 5" xfId="977"/>
    <cellStyle name="Акцент1 6 6" xfId="978"/>
    <cellStyle name="Акцент1 6 7" xfId="979"/>
    <cellStyle name="Акцент2" xfId="980"/>
    <cellStyle name="Акцент2 2 2" xfId="981"/>
    <cellStyle name="Акцент2 2 3" xfId="982"/>
    <cellStyle name="Акцент2 2 4" xfId="983"/>
    <cellStyle name="Акцент2 2 5" xfId="984"/>
    <cellStyle name="Акцент2 2 6" xfId="985"/>
    <cellStyle name="Акцент2 2 7" xfId="986"/>
    <cellStyle name="Акцент2 3 2" xfId="987"/>
    <cellStyle name="Акцент2 3 3" xfId="988"/>
    <cellStyle name="Акцент2 3 4" xfId="989"/>
    <cellStyle name="Акцент2 3 5" xfId="990"/>
    <cellStyle name="Акцент2 3 6" xfId="991"/>
    <cellStyle name="Акцент2 3 7" xfId="992"/>
    <cellStyle name="Акцент2 4 2" xfId="993"/>
    <cellStyle name="Акцент2 4 3" xfId="994"/>
    <cellStyle name="Акцент2 4 4" xfId="995"/>
    <cellStyle name="Акцент2 4 5" xfId="996"/>
    <cellStyle name="Акцент2 4 6" xfId="997"/>
    <cellStyle name="Акцент2 4 7" xfId="998"/>
    <cellStyle name="Акцент2 5 2" xfId="999"/>
    <cellStyle name="Акцент2 5 3" xfId="1000"/>
    <cellStyle name="Акцент2 5 4" xfId="1001"/>
    <cellStyle name="Акцент2 5 5" xfId="1002"/>
    <cellStyle name="Акцент2 5 6" xfId="1003"/>
    <cellStyle name="Акцент2 5 7" xfId="1004"/>
    <cellStyle name="Акцент2 6 2" xfId="1005"/>
    <cellStyle name="Акцент2 6 3" xfId="1006"/>
    <cellStyle name="Акцент2 6 4" xfId="1007"/>
    <cellStyle name="Акцент2 6 5" xfId="1008"/>
    <cellStyle name="Акцент2 6 6" xfId="1009"/>
    <cellStyle name="Акцент2 6 7" xfId="1010"/>
    <cellStyle name="Акцент3" xfId="1011"/>
    <cellStyle name="Акцент3 2 2" xfId="1012"/>
    <cellStyle name="Акцент3 2 3" xfId="1013"/>
    <cellStyle name="Акцент3 2 4" xfId="1014"/>
    <cellStyle name="Акцент3 2 5" xfId="1015"/>
    <cellStyle name="Акцент3 2 6" xfId="1016"/>
    <cellStyle name="Акцент3 2 7" xfId="1017"/>
    <cellStyle name="Акцент3 3 2" xfId="1018"/>
    <cellStyle name="Акцент3 3 3" xfId="1019"/>
    <cellStyle name="Акцент3 3 4" xfId="1020"/>
    <cellStyle name="Акцент3 3 5" xfId="1021"/>
    <cellStyle name="Акцент3 3 6" xfId="1022"/>
    <cellStyle name="Акцент3 3 7" xfId="1023"/>
    <cellStyle name="Акцент3 4 2" xfId="1024"/>
    <cellStyle name="Акцент3 4 3" xfId="1025"/>
    <cellStyle name="Акцент3 4 4" xfId="1026"/>
    <cellStyle name="Акцент3 4 5" xfId="1027"/>
    <cellStyle name="Акцент3 4 6" xfId="1028"/>
    <cellStyle name="Акцент3 4 7" xfId="1029"/>
    <cellStyle name="Акцент3 5 2" xfId="1030"/>
    <cellStyle name="Акцент3 5 3" xfId="1031"/>
    <cellStyle name="Акцент3 5 4" xfId="1032"/>
    <cellStyle name="Акцент3 5 5" xfId="1033"/>
    <cellStyle name="Акцент3 5 6" xfId="1034"/>
    <cellStyle name="Акцент3 5 7" xfId="1035"/>
    <cellStyle name="Акцент3 6 2" xfId="1036"/>
    <cellStyle name="Акцент3 6 3" xfId="1037"/>
    <cellStyle name="Акцент3 6 4" xfId="1038"/>
    <cellStyle name="Акцент3 6 5" xfId="1039"/>
    <cellStyle name="Акцент3 6 6" xfId="1040"/>
    <cellStyle name="Акцент3 6 7" xfId="1041"/>
    <cellStyle name="Акцент4" xfId="1042"/>
    <cellStyle name="Акцент4 2 2" xfId="1043"/>
    <cellStyle name="Акцент4 2 3" xfId="1044"/>
    <cellStyle name="Акцент4 2 4" xfId="1045"/>
    <cellStyle name="Акцент4 2 5" xfId="1046"/>
    <cellStyle name="Акцент4 2 6" xfId="1047"/>
    <cellStyle name="Акцент4 2 7" xfId="1048"/>
    <cellStyle name="Акцент4 3 2" xfId="1049"/>
    <cellStyle name="Акцент4 3 3" xfId="1050"/>
    <cellStyle name="Акцент4 3 4" xfId="1051"/>
    <cellStyle name="Акцент4 3 5" xfId="1052"/>
    <cellStyle name="Акцент4 3 6" xfId="1053"/>
    <cellStyle name="Акцент4 3 7" xfId="1054"/>
    <cellStyle name="Акцент4 4 2" xfId="1055"/>
    <cellStyle name="Акцент4 4 3" xfId="1056"/>
    <cellStyle name="Акцент4 4 4" xfId="1057"/>
    <cellStyle name="Акцент4 4 5" xfId="1058"/>
    <cellStyle name="Акцент4 4 6" xfId="1059"/>
    <cellStyle name="Акцент4 4 7" xfId="1060"/>
    <cellStyle name="Акцент4 5 2" xfId="1061"/>
    <cellStyle name="Акцент4 5 3" xfId="1062"/>
    <cellStyle name="Акцент4 5 4" xfId="1063"/>
    <cellStyle name="Акцент4 5 5" xfId="1064"/>
    <cellStyle name="Акцент4 5 6" xfId="1065"/>
    <cellStyle name="Акцент4 5 7" xfId="1066"/>
    <cellStyle name="Акцент4 6 2" xfId="1067"/>
    <cellStyle name="Акцент4 6 3" xfId="1068"/>
    <cellStyle name="Акцент4 6 4" xfId="1069"/>
    <cellStyle name="Акцент4 6 5" xfId="1070"/>
    <cellStyle name="Акцент4 6 6" xfId="1071"/>
    <cellStyle name="Акцент4 6 7" xfId="1072"/>
    <cellStyle name="Акцент5" xfId="1073"/>
    <cellStyle name="Акцент5 2 2" xfId="1074"/>
    <cellStyle name="Акцент5 2 3" xfId="1075"/>
    <cellStyle name="Акцент5 2 4" xfId="1076"/>
    <cellStyle name="Акцент5 2 5" xfId="1077"/>
    <cellStyle name="Акцент5 2 6" xfId="1078"/>
    <cellStyle name="Акцент5 2 7" xfId="1079"/>
    <cellStyle name="Акцент5 3 2" xfId="1080"/>
    <cellStyle name="Акцент5 3 3" xfId="1081"/>
    <cellStyle name="Акцент5 3 4" xfId="1082"/>
    <cellStyle name="Акцент5 3 5" xfId="1083"/>
    <cellStyle name="Акцент5 3 6" xfId="1084"/>
    <cellStyle name="Акцент5 3 7" xfId="1085"/>
    <cellStyle name="Акцент5 4 2" xfId="1086"/>
    <cellStyle name="Акцент5 4 3" xfId="1087"/>
    <cellStyle name="Акцент5 4 4" xfId="1088"/>
    <cellStyle name="Акцент5 4 5" xfId="1089"/>
    <cellStyle name="Акцент5 4 6" xfId="1090"/>
    <cellStyle name="Акцент5 4 7" xfId="1091"/>
    <cellStyle name="Акцент5 5 2" xfId="1092"/>
    <cellStyle name="Акцент5 5 3" xfId="1093"/>
    <cellStyle name="Акцент5 5 4" xfId="1094"/>
    <cellStyle name="Акцент5 5 5" xfId="1095"/>
    <cellStyle name="Акцент5 5 6" xfId="1096"/>
    <cellStyle name="Акцент5 5 7" xfId="1097"/>
    <cellStyle name="Акцент5 6 2" xfId="1098"/>
    <cellStyle name="Акцент5 6 3" xfId="1099"/>
    <cellStyle name="Акцент5 6 4" xfId="1100"/>
    <cellStyle name="Акцент5 6 5" xfId="1101"/>
    <cellStyle name="Акцент5 6 6" xfId="1102"/>
    <cellStyle name="Акцент5 6 7" xfId="1103"/>
    <cellStyle name="Акцент6" xfId="1104"/>
    <cellStyle name="Акцент6 2 2" xfId="1105"/>
    <cellStyle name="Акцент6 2 3" xfId="1106"/>
    <cellStyle name="Акцент6 2 4" xfId="1107"/>
    <cellStyle name="Акцент6 2 5" xfId="1108"/>
    <cellStyle name="Акцент6 2 6" xfId="1109"/>
    <cellStyle name="Акцент6 2 7" xfId="1110"/>
    <cellStyle name="Акцент6 3 2" xfId="1111"/>
    <cellStyle name="Акцент6 3 3" xfId="1112"/>
    <cellStyle name="Акцент6 3 4" xfId="1113"/>
    <cellStyle name="Акцент6 3 5" xfId="1114"/>
    <cellStyle name="Акцент6 3 6" xfId="1115"/>
    <cellStyle name="Акцент6 3 7" xfId="1116"/>
    <cellStyle name="Акцент6 4 2" xfId="1117"/>
    <cellStyle name="Акцент6 4 3" xfId="1118"/>
    <cellStyle name="Акцент6 4 4" xfId="1119"/>
    <cellStyle name="Акцент6 4 5" xfId="1120"/>
    <cellStyle name="Акцент6 4 6" xfId="1121"/>
    <cellStyle name="Акцент6 4 7" xfId="1122"/>
    <cellStyle name="Акцент6 5 2" xfId="1123"/>
    <cellStyle name="Акцент6 5 3" xfId="1124"/>
    <cellStyle name="Акцент6 5 4" xfId="1125"/>
    <cellStyle name="Акцент6 5 5" xfId="1126"/>
    <cellStyle name="Акцент6 5 6" xfId="1127"/>
    <cellStyle name="Акцент6 5 7" xfId="1128"/>
    <cellStyle name="Акцент6 6 2" xfId="1129"/>
    <cellStyle name="Акцент6 6 3" xfId="1130"/>
    <cellStyle name="Акцент6 6 4" xfId="1131"/>
    <cellStyle name="Акцент6 6 5" xfId="1132"/>
    <cellStyle name="Акцент6 6 6" xfId="1133"/>
    <cellStyle name="Акцент6 6 7" xfId="1134"/>
    <cellStyle name="Беззащитный" xfId="1135"/>
    <cellStyle name="Ввод " xfId="1136"/>
    <cellStyle name="Ввод  2 2" xfId="1137"/>
    <cellStyle name="Ввод  2 3" xfId="1138"/>
    <cellStyle name="Ввод  2 4" xfId="1139"/>
    <cellStyle name="Ввод  2 5" xfId="1140"/>
    <cellStyle name="Ввод  2 6" xfId="1141"/>
    <cellStyle name="Ввод  2 7" xfId="1142"/>
    <cellStyle name="Ввод  3 2" xfId="1143"/>
    <cellStyle name="Ввод  3 3" xfId="1144"/>
    <cellStyle name="Ввод  3 4" xfId="1145"/>
    <cellStyle name="Ввод  3 5" xfId="1146"/>
    <cellStyle name="Ввод  3 6" xfId="1147"/>
    <cellStyle name="Ввод  3 7" xfId="1148"/>
    <cellStyle name="Ввод  4 2" xfId="1149"/>
    <cellStyle name="Ввод  4 3" xfId="1150"/>
    <cellStyle name="Ввод  4 4" xfId="1151"/>
    <cellStyle name="Ввод  4 5" xfId="1152"/>
    <cellStyle name="Ввод  4 6" xfId="1153"/>
    <cellStyle name="Ввод  4 7" xfId="1154"/>
    <cellStyle name="Ввод  5 2" xfId="1155"/>
    <cellStyle name="Ввод  5 3" xfId="1156"/>
    <cellStyle name="Ввод  5 4" xfId="1157"/>
    <cellStyle name="Ввод  5 5" xfId="1158"/>
    <cellStyle name="Ввод  5 6" xfId="1159"/>
    <cellStyle name="Ввод  5 7" xfId="1160"/>
    <cellStyle name="Ввод  6 2" xfId="1161"/>
    <cellStyle name="Ввод  6 3" xfId="1162"/>
    <cellStyle name="Ввод  6 4" xfId="1163"/>
    <cellStyle name="Ввод  6 5" xfId="1164"/>
    <cellStyle name="Ввод  6 6" xfId="1165"/>
    <cellStyle name="Ввод  6 7" xfId="1166"/>
    <cellStyle name="Вывод" xfId="1167"/>
    <cellStyle name="Вывод 2 2" xfId="1168"/>
    <cellStyle name="Вывод 2 3" xfId="1169"/>
    <cellStyle name="Вывод 2 4" xfId="1170"/>
    <cellStyle name="Вывод 2 5" xfId="1171"/>
    <cellStyle name="Вывод 2 6" xfId="1172"/>
    <cellStyle name="Вывод 2 7" xfId="1173"/>
    <cellStyle name="Вывод 3 2" xfId="1174"/>
    <cellStyle name="Вывод 3 3" xfId="1175"/>
    <cellStyle name="Вывод 3 4" xfId="1176"/>
    <cellStyle name="Вывод 3 5" xfId="1177"/>
    <cellStyle name="Вывод 3 6" xfId="1178"/>
    <cellStyle name="Вывод 3 7" xfId="1179"/>
    <cellStyle name="Вывод 4 2" xfId="1180"/>
    <cellStyle name="Вывод 4 3" xfId="1181"/>
    <cellStyle name="Вывод 4 4" xfId="1182"/>
    <cellStyle name="Вывод 4 5" xfId="1183"/>
    <cellStyle name="Вывод 4 6" xfId="1184"/>
    <cellStyle name="Вывод 4 7" xfId="1185"/>
    <cellStyle name="Вывод 5 2" xfId="1186"/>
    <cellStyle name="Вывод 5 3" xfId="1187"/>
    <cellStyle name="Вывод 5 4" xfId="1188"/>
    <cellStyle name="Вывод 5 5" xfId="1189"/>
    <cellStyle name="Вывод 5 6" xfId="1190"/>
    <cellStyle name="Вывод 5 7" xfId="1191"/>
    <cellStyle name="Вывод 6 2" xfId="1192"/>
    <cellStyle name="Вывод 6 3" xfId="1193"/>
    <cellStyle name="Вывод 6 4" xfId="1194"/>
    <cellStyle name="Вывод 6 5" xfId="1195"/>
    <cellStyle name="Вывод 6 6" xfId="1196"/>
    <cellStyle name="Вывод 6 7" xfId="1197"/>
    <cellStyle name="Вычисление" xfId="1198"/>
    <cellStyle name="Вычисление 2 2" xfId="1199"/>
    <cellStyle name="Вычисление 2 3" xfId="1200"/>
    <cellStyle name="Вычисление 2 4" xfId="1201"/>
    <cellStyle name="Вычисление 2 5" xfId="1202"/>
    <cellStyle name="Вычисление 2 6" xfId="1203"/>
    <cellStyle name="Вычисление 2 7" xfId="1204"/>
    <cellStyle name="Вычисление 3 2" xfId="1205"/>
    <cellStyle name="Вычисление 3 3" xfId="1206"/>
    <cellStyle name="Вычисление 3 4" xfId="1207"/>
    <cellStyle name="Вычисление 3 5" xfId="1208"/>
    <cellStyle name="Вычисление 3 6" xfId="1209"/>
    <cellStyle name="Вычисление 3 7" xfId="1210"/>
    <cellStyle name="Вычисление 4 2" xfId="1211"/>
    <cellStyle name="Вычисление 4 3" xfId="1212"/>
    <cellStyle name="Вычисление 4 4" xfId="1213"/>
    <cellStyle name="Вычисление 4 5" xfId="1214"/>
    <cellStyle name="Вычисление 4 6" xfId="1215"/>
    <cellStyle name="Вычисление 4 7" xfId="1216"/>
    <cellStyle name="Вычисление 5 2" xfId="1217"/>
    <cellStyle name="Вычисление 5 3" xfId="1218"/>
    <cellStyle name="Вычисление 5 4" xfId="1219"/>
    <cellStyle name="Вычисление 5 5" xfId="1220"/>
    <cellStyle name="Вычисление 5 6" xfId="1221"/>
    <cellStyle name="Вычисление 5 7" xfId="1222"/>
    <cellStyle name="Вычисление 6 2" xfId="1223"/>
    <cellStyle name="Вычисление 6 3" xfId="1224"/>
    <cellStyle name="Вычисление 6 4" xfId="1225"/>
    <cellStyle name="Вычисление 6 5" xfId="1226"/>
    <cellStyle name="Вычисление 6 6" xfId="1227"/>
    <cellStyle name="Вычисление 6 7" xfId="1228"/>
    <cellStyle name="Hyperlink" xfId="1229"/>
    <cellStyle name="Гиперссылка 27" xfId="1230"/>
    <cellStyle name="Гиперссылка 28" xfId="1231"/>
    <cellStyle name="Currency" xfId="1232"/>
    <cellStyle name="Currency [0]" xfId="1233"/>
    <cellStyle name="Заголовок" xfId="1234"/>
    <cellStyle name="Заголовок 1" xfId="1235"/>
    <cellStyle name="Заголовок 1 2 2" xfId="1236"/>
    <cellStyle name="Заголовок 1 2 3" xfId="1237"/>
    <cellStyle name="Заголовок 1 2 4" xfId="1238"/>
    <cellStyle name="Заголовок 1 2 5" xfId="1239"/>
    <cellStyle name="Заголовок 1 2 6" xfId="1240"/>
    <cellStyle name="Заголовок 1 2 7" xfId="1241"/>
    <cellStyle name="Заголовок 1 3 2" xfId="1242"/>
    <cellStyle name="Заголовок 1 3 3" xfId="1243"/>
    <cellStyle name="Заголовок 1 3 4" xfId="1244"/>
    <cellStyle name="Заголовок 1 3 5" xfId="1245"/>
    <cellStyle name="Заголовок 1 3 6" xfId="1246"/>
    <cellStyle name="Заголовок 1 3 7" xfId="1247"/>
    <cellStyle name="Заголовок 1 4 2" xfId="1248"/>
    <cellStyle name="Заголовок 1 4 3" xfId="1249"/>
    <cellStyle name="Заголовок 1 4 4" xfId="1250"/>
    <cellStyle name="Заголовок 1 4 5" xfId="1251"/>
    <cellStyle name="Заголовок 1 4 6" xfId="1252"/>
    <cellStyle name="Заголовок 1 4 7" xfId="1253"/>
    <cellStyle name="Заголовок 1 5 2" xfId="1254"/>
    <cellStyle name="Заголовок 1 5 3" xfId="1255"/>
    <cellStyle name="Заголовок 1 5 4" xfId="1256"/>
    <cellStyle name="Заголовок 1 5 5" xfId="1257"/>
    <cellStyle name="Заголовок 1 5 6" xfId="1258"/>
    <cellStyle name="Заголовок 1 5 7" xfId="1259"/>
    <cellStyle name="Заголовок 1 6 2" xfId="1260"/>
    <cellStyle name="Заголовок 1 6 3" xfId="1261"/>
    <cellStyle name="Заголовок 1 6 4" xfId="1262"/>
    <cellStyle name="Заголовок 1 6 5" xfId="1263"/>
    <cellStyle name="Заголовок 1 6 6" xfId="1264"/>
    <cellStyle name="Заголовок 1 6 7" xfId="1265"/>
    <cellStyle name="Заголовок 2" xfId="1266"/>
    <cellStyle name="Заголовок 2 2 2" xfId="1267"/>
    <cellStyle name="Заголовок 2 2 3" xfId="1268"/>
    <cellStyle name="Заголовок 2 2 4" xfId="1269"/>
    <cellStyle name="Заголовок 2 2 5" xfId="1270"/>
    <cellStyle name="Заголовок 2 2 6" xfId="1271"/>
    <cellStyle name="Заголовок 2 2 7" xfId="1272"/>
    <cellStyle name="Заголовок 2 3 2" xfId="1273"/>
    <cellStyle name="Заголовок 2 3 3" xfId="1274"/>
    <cellStyle name="Заголовок 2 3 4" xfId="1275"/>
    <cellStyle name="Заголовок 2 3 5" xfId="1276"/>
    <cellStyle name="Заголовок 2 3 6" xfId="1277"/>
    <cellStyle name="Заголовок 2 3 7" xfId="1278"/>
    <cellStyle name="Заголовок 2 4 2" xfId="1279"/>
    <cellStyle name="Заголовок 2 4 3" xfId="1280"/>
    <cellStyle name="Заголовок 2 4 4" xfId="1281"/>
    <cellStyle name="Заголовок 2 4 5" xfId="1282"/>
    <cellStyle name="Заголовок 2 4 6" xfId="1283"/>
    <cellStyle name="Заголовок 2 4 7" xfId="1284"/>
    <cellStyle name="Заголовок 2 5 2" xfId="1285"/>
    <cellStyle name="Заголовок 2 5 3" xfId="1286"/>
    <cellStyle name="Заголовок 2 5 4" xfId="1287"/>
    <cellStyle name="Заголовок 2 5 5" xfId="1288"/>
    <cellStyle name="Заголовок 2 5 6" xfId="1289"/>
    <cellStyle name="Заголовок 2 5 7" xfId="1290"/>
    <cellStyle name="Заголовок 2 6 2" xfId="1291"/>
    <cellStyle name="Заголовок 2 6 3" xfId="1292"/>
    <cellStyle name="Заголовок 2 6 4" xfId="1293"/>
    <cellStyle name="Заголовок 2 6 5" xfId="1294"/>
    <cellStyle name="Заголовок 2 6 6" xfId="1295"/>
    <cellStyle name="Заголовок 2 6 7" xfId="1296"/>
    <cellStyle name="Заголовок 3" xfId="1297"/>
    <cellStyle name="Заголовок 3 2 2" xfId="1298"/>
    <cellStyle name="Заголовок 3 2 3" xfId="1299"/>
    <cellStyle name="Заголовок 3 2 4" xfId="1300"/>
    <cellStyle name="Заголовок 3 2 5" xfId="1301"/>
    <cellStyle name="Заголовок 3 2 6" xfId="1302"/>
    <cellStyle name="Заголовок 3 2 7" xfId="1303"/>
    <cellStyle name="Заголовок 3 3 2" xfId="1304"/>
    <cellStyle name="Заголовок 3 3 3" xfId="1305"/>
    <cellStyle name="Заголовок 3 3 4" xfId="1306"/>
    <cellStyle name="Заголовок 3 3 5" xfId="1307"/>
    <cellStyle name="Заголовок 3 3 6" xfId="1308"/>
    <cellStyle name="Заголовок 3 3 7" xfId="1309"/>
    <cellStyle name="Заголовок 3 4 2" xfId="1310"/>
    <cellStyle name="Заголовок 3 4 3" xfId="1311"/>
    <cellStyle name="Заголовок 3 4 4" xfId="1312"/>
    <cellStyle name="Заголовок 3 4 5" xfId="1313"/>
    <cellStyle name="Заголовок 3 4 6" xfId="1314"/>
    <cellStyle name="Заголовок 3 4 7" xfId="1315"/>
    <cellStyle name="Заголовок 3 5 2" xfId="1316"/>
    <cellStyle name="Заголовок 3 5 3" xfId="1317"/>
    <cellStyle name="Заголовок 3 5 4" xfId="1318"/>
    <cellStyle name="Заголовок 3 5 5" xfId="1319"/>
    <cellStyle name="Заголовок 3 5 6" xfId="1320"/>
    <cellStyle name="Заголовок 3 5 7" xfId="1321"/>
    <cellStyle name="Заголовок 3 6 2" xfId="1322"/>
    <cellStyle name="Заголовок 3 6 3" xfId="1323"/>
    <cellStyle name="Заголовок 3 6 4" xfId="1324"/>
    <cellStyle name="Заголовок 3 6 5" xfId="1325"/>
    <cellStyle name="Заголовок 3 6 6" xfId="1326"/>
    <cellStyle name="Заголовок 3 6 7" xfId="1327"/>
    <cellStyle name="Заголовок 4" xfId="1328"/>
    <cellStyle name="Заголовок 4 2 2" xfId="1329"/>
    <cellStyle name="Заголовок 4 2 3" xfId="1330"/>
    <cellStyle name="Заголовок 4 2 4" xfId="1331"/>
    <cellStyle name="Заголовок 4 2 5" xfId="1332"/>
    <cellStyle name="Заголовок 4 2 6" xfId="1333"/>
    <cellStyle name="Заголовок 4 2 7" xfId="1334"/>
    <cellStyle name="Заголовок 4 3 2" xfId="1335"/>
    <cellStyle name="Заголовок 4 3 3" xfId="1336"/>
    <cellStyle name="Заголовок 4 3 4" xfId="1337"/>
    <cellStyle name="Заголовок 4 3 5" xfId="1338"/>
    <cellStyle name="Заголовок 4 3 6" xfId="1339"/>
    <cellStyle name="Заголовок 4 3 7" xfId="1340"/>
    <cellStyle name="Заголовок 4 4 2" xfId="1341"/>
    <cellStyle name="Заголовок 4 4 3" xfId="1342"/>
    <cellStyle name="Заголовок 4 4 4" xfId="1343"/>
    <cellStyle name="Заголовок 4 4 5" xfId="1344"/>
    <cellStyle name="Заголовок 4 4 6" xfId="1345"/>
    <cellStyle name="Заголовок 4 4 7" xfId="1346"/>
    <cellStyle name="Заголовок 4 5 2" xfId="1347"/>
    <cellStyle name="Заголовок 4 5 3" xfId="1348"/>
    <cellStyle name="Заголовок 4 5 4" xfId="1349"/>
    <cellStyle name="Заголовок 4 5 5" xfId="1350"/>
    <cellStyle name="Заголовок 4 5 6" xfId="1351"/>
    <cellStyle name="Заголовок 4 5 7" xfId="1352"/>
    <cellStyle name="Заголовок 4 6 2" xfId="1353"/>
    <cellStyle name="Заголовок 4 6 3" xfId="1354"/>
    <cellStyle name="Заголовок 4 6 4" xfId="1355"/>
    <cellStyle name="Заголовок 4 6 5" xfId="1356"/>
    <cellStyle name="Заголовок 4 6 6" xfId="1357"/>
    <cellStyle name="Заголовок 4 6 7" xfId="1358"/>
    <cellStyle name="ЗаголовокСтолбца" xfId="1359"/>
    <cellStyle name="Защитный" xfId="1360"/>
    <cellStyle name="Значение" xfId="1361"/>
    <cellStyle name="Итог" xfId="1362"/>
    <cellStyle name="Итог 2 2" xfId="1363"/>
    <cellStyle name="Итог 2 3" xfId="1364"/>
    <cellStyle name="Итог 2 4" xfId="1365"/>
    <cellStyle name="Итог 2 5" xfId="1366"/>
    <cellStyle name="Итог 2 6" xfId="1367"/>
    <cellStyle name="Итог 2 7" xfId="1368"/>
    <cellStyle name="Итог 3 2" xfId="1369"/>
    <cellStyle name="Итог 3 3" xfId="1370"/>
    <cellStyle name="Итог 3 4" xfId="1371"/>
    <cellStyle name="Итог 3 5" xfId="1372"/>
    <cellStyle name="Итог 3 6" xfId="1373"/>
    <cellStyle name="Итог 3 7" xfId="1374"/>
    <cellStyle name="Итог 4 2" xfId="1375"/>
    <cellStyle name="Итог 4 3" xfId="1376"/>
    <cellStyle name="Итог 4 4" xfId="1377"/>
    <cellStyle name="Итог 4 5" xfId="1378"/>
    <cellStyle name="Итог 4 6" xfId="1379"/>
    <cellStyle name="Итог 4 7" xfId="1380"/>
    <cellStyle name="Итог 5 2" xfId="1381"/>
    <cellStyle name="Итог 5 3" xfId="1382"/>
    <cellStyle name="Итог 5 4" xfId="1383"/>
    <cellStyle name="Итог 5 5" xfId="1384"/>
    <cellStyle name="Итог 5 6" xfId="1385"/>
    <cellStyle name="Итог 5 7" xfId="1386"/>
    <cellStyle name="Итог 6 2" xfId="1387"/>
    <cellStyle name="Итог 6 3" xfId="1388"/>
    <cellStyle name="Итог 6 4" xfId="1389"/>
    <cellStyle name="Итог 6 5" xfId="1390"/>
    <cellStyle name="Итог 6 6" xfId="1391"/>
    <cellStyle name="Итог 6 7" xfId="1392"/>
    <cellStyle name="Контрольная ячейка" xfId="1393"/>
    <cellStyle name="Контрольная ячейка 2 2" xfId="1394"/>
    <cellStyle name="Контрольная ячейка 2 3" xfId="1395"/>
    <cellStyle name="Контрольная ячейка 2 4" xfId="1396"/>
    <cellStyle name="Контрольная ячейка 2 5" xfId="1397"/>
    <cellStyle name="Контрольная ячейка 2 6" xfId="1398"/>
    <cellStyle name="Контрольная ячейка 2 7" xfId="1399"/>
    <cellStyle name="Контрольная ячейка 3 2" xfId="1400"/>
    <cellStyle name="Контрольная ячейка 3 3" xfId="1401"/>
    <cellStyle name="Контрольная ячейка 3 4" xfId="1402"/>
    <cellStyle name="Контрольная ячейка 3 5" xfId="1403"/>
    <cellStyle name="Контрольная ячейка 3 6" xfId="1404"/>
    <cellStyle name="Контрольная ячейка 3 7" xfId="1405"/>
    <cellStyle name="Контрольная ячейка 4 2" xfId="1406"/>
    <cellStyle name="Контрольная ячейка 4 3" xfId="1407"/>
    <cellStyle name="Контрольная ячейка 4 4" xfId="1408"/>
    <cellStyle name="Контрольная ячейка 4 5" xfId="1409"/>
    <cellStyle name="Контрольная ячейка 4 6" xfId="1410"/>
    <cellStyle name="Контрольная ячейка 4 7" xfId="1411"/>
    <cellStyle name="Контрольная ячейка 5 2" xfId="1412"/>
    <cellStyle name="Контрольная ячейка 5 3" xfId="1413"/>
    <cellStyle name="Контрольная ячейка 5 4" xfId="1414"/>
    <cellStyle name="Контрольная ячейка 5 5" xfId="1415"/>
    <cellStyle name="Контрольная ячейка 5 6" xfId="1416"/>
    <cellStyle name="Контрольная ячейка 5 7" xfId="1417"/>
    <cellStyle name="Контрольная ячейка 6 2" xfId="1418"/>
    <cellStyle name="Контрольная ячейка 6 3" xfId="1419"/>
    <cellStyle name="Контрольная ячейка 6 4" xfId="1420"/>
    <cellStyle name="Контрольная ячейка 6 5" xfId="1421"/>
    <cellStyle name="Контрольная ячейка 6 6" xfId="1422"/>
    <cellStyle name="Контрольная ячейка 6 7" xfId="1423"/>
    <cellStyle name="Мой заголовок" xfId="1424"/>
    <cellStyle name="Мой заголовок листа" xfId="1425"/>
    <cellStyle name="Мой заголовок листа 10" xfId="1426"/>
    <cellStyle name="Мой заголовок листа 11" xfId="1427"/>
    <cellStyle name="Мой заголовок листа 12" xfId="1428"/>
    <cellStyle name="Мой заголовок листа 13" xfId="1429"/>
    <cellStyle name="Мой заголовок листа 14" xfId="1430"/>
    <cellStyle name="Мой заголовок листа 15" xfId="1431"/>
    <cellStyle name="Мой заголовок листа 16" xfId="1432"/>
    <cellStyle name="Мой заголовок листа 17" xfId="1433"/>
    <cellStyle name="Мой заголовок листа 18" xfId="1434"/>
    <cellStyle name="Мой заголовок листа 2" xfId="1435"/>
    <cellStyle name="Мой заголовок листа 3" xfId="1436"/>
    <cellStyle name="Мой заголовок листа 4" xfId="1437"/>
    <cellStyle name="Мой заголовок листа 5" xfId="1438"/>
    <cellStyle name="Мой заголовок листа 6" xfId="1439"/>
    <cellStyle name="Мой заголовок листа 7" xfId="1440"/>
    <cellStyle name="Мой заголовок листа 8" xfId="1441"/>
    <cellStyle name="Мой заголовок листа 9" xfId="1442"/>
    <cellStyle name="Мои наименования показателей" xfId="1443"/>
    <cellStyle name="Мои наименования показателей 2" xfId="1444"/>
    <cellStyle name="Мои наименования показателей 3" xfId="1445"/>
    <cellStyle name="Название" xfId="1446"/>
    <cellStyle name="Название 2 2" xfId="1447"/>
    <cellStyle name="Название 2 3" xfId="1448"/>
    <cellStyle name="Название 2 4" xfId="1449"/>
    <cellStyle name="Название 2 5" xfId="1450"/>
    <cellStyle name="Название 2 6" xfId="1451"/>
    <cellStyle name="Название 2 7" xfId="1452"/>
    <cellStyle name="Название 3 2" xfId="1453"/>
    <cellStyle name="Название 3 3" xfId="1454"/>
    <cellStyle name="Название 3 4" xfId="1455"/>
    <cellStyle name="Название 3 5" xfId="1456"/>
    <cellStyle name="Название 3 6" xfId="1457"/>
    <cellStyle name="Название 3 7" xfId="1458"/>
    <cellStyle name="Название 4 2" xfId="1459"/>
    <cellStyle name="Название 4 3" xfId="1460"/>
    <cellStyle name="Название 4 4" xfId="1461"/>
    <cellStyle name="Название 4 5" xfId="1462"/>
    <cellStyle name="Название 4 6" xfId="1463"/>
    <cellStyle name="Название 4 7" xfId="1464"/>
    <cellStyle name="Название 5 2" xfId="1465"/>
    <cellStyle name="Название 5 3" xfId="1466"/>
    <cellStyle name="Название 5 4" xfId="1467"/>
    <cellStyle name="Название 5 5" xfId="1468"/>
    <cellStyle name="Название 5 6" xfId="1469"/>
    <cellStyle name="Название 5 7" xfId="1470"/>
    <cellStyle name="Название 6 2" xfId="1471"/>
    <cellStyle name="Название 6 3" xfId="1472"/>
    <cellStyle name="Название 6 4" xfId="1473"/>
    <cellStyle name="Название 6 5" xfId="1474"/>
    <cellStyle name="Название 6 6" xfId="1475"/>
    <cellStyle name="Название 6 7" xfId="1476"/>
    <cellStyle name="Нейтральный" xfId="1477"/>
    <cellStyle name="Нейтральный 2 2" xfId="1478"/>
    <cellStyle name="Нейтральный 2 3" xfId="1479"/>
    <cellStyle name="Нейтральный 2 4" xfId="1480"/>
    <cellStyle name="Нейтральный 2 5" xfId="1481"/>
    <cellStyle name="Нейтральный 2 6" xfId="1482"/>
    <cellStyle name="Нейтральный 2 7" xfId="1483"/>
    <cellStyle name="Нейтральный 3 2" xfId="1484"/>
    <cellStyle name="Нейтральный 3 3" xfId="1485"/>
    <cellStyle name="Нейтральный 3 4" xfId="1486"/>
    <cellStyle name="Нейтральный 3 5" xfId="1487"/>
    <cellStyle name="Нейтральный 3 6" xfId="1488"/>
    <cellStyle name="Нейтральный 3 7" xfId="1489"/>
    <cellStyle name="Нейтральный 4 2" xfId="1490"/>
    <cellStyle name="Нейтральный 4 3" xfId="1491"/>
    <cellStyle name="Нейтральный 4 4" xfId="1492"/>
    <cellStyle name="Нейтральный 4 5" xfId="1493"/>
    <cellStyle name="Нейтральный 4 6" xfId="1494"/>
    <cellStyle name="Нейтральный 4 7" xfId="1495"/>
    <cellStyle name="Нейтральный 5 2" xfId="1496"/>
    <cellStyle name="Нейтральный 5 3" xfId="1497"/>
    <cellStyle name="Нейтральный 5 4" xfId="1498"/>
    <cellStyle name="Нейтральный 5 5" xfId="1499"/>
    <cellStyle name="Нейтральный 5 6" xfId="1500"/>
    <cellStyle name="Нейтральный 5 7" xfId="1501"/>
    <cellStyle name="Нейтральный 6 2" xfId="1502"/>
    <cellStyle name="Нейтральный 6 3" xfId="1503"/>
    <cellStyle name="Нейтральный 6 4" xfId="1504"/>
    <cellStyle name="Нейтральный 6 5" xfId="1505"/>
    <cellStyle name="Нейтральный 6 6" xfId="1506"/>
    <cellStyle name="Нейтральный 6 7" xfId="1507"/>
    <cellStyle name="Обычный 10" xfId="1508"/>
    <cellStyle name="Обычный 11 2" xfId="1509"/>
    <cellStyle name="Обычный 11 2 2" xfId="1510"/>
    <cellStyle name="Обычный 11 3" xfId="1511"/>
    <cellStyle name="Обычный 11 3 2" xfId="1512"/>
    <cellStyle name="Обычный 12" xfId="1513"/>
    <cellStyle name="Обычный 13" xfId="1514"/>
    <cellStyle name="Обычный 14" xfId="1515"/>
    <cellStyle name="Обычный 15 2" xfId="1516"/>
    <cellStyle name="Обычный 15 3" xfId="1517"/>
    <cellStyle name="Обычный 15 4" xfId="1518"/>
    <cellStyle name="Обычный 15 5" xfId="1519"/>
    <cellStyle name="Обычный 15 6" xfId="1520"/>
    <cellStyle name="Обычный 15 7" xfId="1521"/>
    <cellStyle name="Обычный 19" xfId="1522"/>
    <cellStyle name="Обычный 2" xfId="1523"/>
    <cellStyle name="Обычный 2 10" xfId="1524"/>
    <cellStyle name="Обычный 2 11" xfId="1525"/>
    <cellStyle name="Обычный 2 12" xfId="1526"/>
    <cellStyle name="Обычный 2 13" xfId="1527"/>
    <cellStyle name="Обычный 2 14" xfId="1528"/>
    <cellStyle name="Обычный 2 15" xfId="1529"/>
    <cellStyle name="Обычный 2 16" xfId="1530"/>
    <cellStyle name="Обычный 2 17" xfId="1531"/>
    <cellStyle name="Обычный 2 18" xfId="1532"/>
    <cellStyle name="Обычный 2 2" xfId="1533"/>
    <cellStyle name="Обычный 2 2 2" xfId="1534"/>
    <cellStyle name="Обычный 2 2 3" xfId="1535"/>
    <cellStyle name="Обычный 2 2 4" xfId="1536"/>
    <cellStyle name="Обычный 2 3" xfId="1537"/>
    <cellStyle name="Обычный 2 4" xfId="1538"/>
    <cellStyle name="Обычный 2 5" xfId="1539"/>
    <cellStyle name="Обычный 2 6" xfId="1540"/>
    <cellStyle name="Обычный 2 7" xfId="1541"/>
    <cellStyle name="Обычный 2 8" xfId="1542"/>
    <cellStyle name="Обычный 2 9" xfId="1543"/>
    <cellStyle name="Обычный 22" xfId="1544"/>
    <cellStyle name="Обычный 23" xfId="1545"/>
    <cellStyle name="Обычный 24" xfId="1546"/>
    <cellStyle name="Обычный 25" xfId="1547"/>
    <cellStyle name="Обычный 26" xfId="1548"/>
    <cellStyle name="Обычный 3" xfId="1549"/>
    <cellStyle name="Обычный 3 2" xfId="1550"/>
    <cellStyle name="Обычный 30" xfId="1551"/>
    <cellStyle name="Обычный 34" xfId="1552"/>
    <cellStyle name="Обычный 36" xfId="1553"/>
    <cellStyle name="Обычный 37" xfId="1554"/>
    <cellStyle name="Обычный 39" xfId="1555"/>
    <cellStyle name="Обычный 4" xfId="1556"/>
    <cellStyle name="Обычный 40" xfId="1557"/>
    <cellStyle name="Обычный 49" xfId="1558"/>
    <cellStyle name="Обычный 5" xfId="1559"/>
    <cellStyle name="Обычный 50" xfId="1560"/>
    <cellStyle name="Обычный 51" xfId="1561"/>
    <cellStyle name="Обычный 52" xfId="1562"/>
    <cellStyle name="Обычный 53" xfId="1563"/>
    <cellStyle name="Обычный 54" xfId="1564"/>
    <cellStyle name="Обычный 55" xfId="1565"/>
    <cellStyle name="Обычный 56" xfId="1566"/>
    <cellStyle name="Обычный 57" xfId="1567"/>
    <cellStyle name="Обычный 58" xfId="1568"/>
    <cellStyle name="Обычный 59" xfId="1569"/>
    <cellStyle name="Обычный 6" xfId="1570"/>
    <cellStyle name="Обычный 60" xfId="1571"/>
    <cellStyle name="Обычный 66" xfId="1572"/>
    <cellStyle name="Обычный 69" xfId="1573"/>
    <cellStyle name="Обычный 7" xfId="1574"/>
    <cellStyle name="Обычный 71" xfId="1575"/>
    <cellStyle name="Обычный 76" xfId="1576"/>
    <cellStyle name="Обычный 77" xfId="1577"/>
    <cellStyle name="Обычный 8" xfId="1578"/>
    <cellStyle name="Обычный 80" xfId="1579"/>
    <cellStyle name="Обычный 82" xfId="1580"/>
    <cellStyle name="Обычный 83" xfId="1581"/>
    <cellStyle name="Обычный 84" xfId="1582"/>
    <cellStyle name="Обычный 85" xfId="1583"/>
    <cellStyle name="Обычный 88" xfId="1584"/>
    <cellStyle name="Обычный 9 2" xfId="1585"/>
    <cellStyle name="Обычный 9 3" xfId="1586"/>
    <cellStyle name="Обычный 9 4" xfId="1587"/>
    <cellStyle name="Обычный 90" xfId="1588"/>
    <cellStyle name="Обычный 91" xfId="1589"/>
    <cellStyle name="Обычный 95" xfId="1590"/>
    <cellStyle name="Обычный 97" xfId="1591"/>
    <cellStyle name="Обычный_ПП" xfId="1592"/>
    <cellStyle name="Обычный_Свод_0" xfId="1593"/>
    <cellStyle name="Followed Hyperlink" xfId="1594"/>
    <cellStyle name="Плохой" xfId="1595"/>
    <cellStyle name="Плохой 2 2" xfId="1596"/>
    <cellStyle name="Плохой 2 3" xfId="1597"/>
    <cellStyle name="Плохой 2 4" xfId="1598"/>
    <cellStyle name="Плохой 2 5" xfId="1599"/>
    <cellStyle name="Плохой 2 6" xfId="1600"/>
    <cellStyle name="Плохой 2 7" xfId="1601"/>
    <cellStyle name="Плохой 3 2" xfId="1602"/>
    <cellStyle name="Плохой 3 3" xfId="1603"/>
    <cellStyle name="Плохой 3 4" xfId="1604"/>
    <cellStyle name="Плохой 3 5" xfId="1605"/>
    <cellStyle name="Плохой 3 6" xfId="1606"/>
    <cellStyle name="Плохой 3 7" xfId="1607"/>
    <cellStyle name="Плохой 4 2" xfId="1608"/>
    <cellStyle name="Плохой 4 3" xfId="1609"/>
    <cellStyle name="Плохой 4 4" xfId="1610"/>
    <cellStyle name="Плохой 4 5" xfId="1611"/>
    <cellStyle name="Плохой 4 6" xfId="1612"/>
    <cellStyle name="Плохой 4 7" xfId="1613"/>
    <cellStyle name="Плохой 5 2" xfId="1614"/>
    <cellStyle name="Плохой 5 3" xfId="1615"/>
    <cellStyle name="Плохой 5 4" xfId="1616"/>
    <cellStyle name="Плохой 5 5" xfId="1617"/>
    <cellStyle name="Плохой 5 6" xfId="1618"/>
    <cellStyle name="Плохой 5 7" xfId="1619"/>
    <cellStyle name="Плохой 6 2" xfId="1620"/>
    <cellStyle name="Плохой 6 3" xfId="1621"/>
    <cellStyle name="Плохой 6 4" xfId="1622"/>
    <cellStyle name="Плохой 6 5" xfId="1623"/>
    <cellStyle name="Плохой 6 6" xfId="1624"/>
    <cellStyle name="Плохой 6 7" xfId="1625"/>
    <cellStyle name="Пояснение" xfId="1626"/>
    <cellStyle name="Пояснение 2 2" xfId="1627"/>
    <cellStyle name="Пояснение 2 3" xfId="1628"/>
    <cellStyle name="Пояснение 2 4" xfId="1629"/>
    <cellStyle name="Пояснение 2 5" xfId="1630"/>
    <cellStyle name="Пояснение 2 6" xfId="1631"/>
    <cellStyle name="Пояснение 2 7" xfId="1632"/>
    <cellStyle name="Пояснение 3 2" xfId="1633"/>
    <cellStyle name="Пояснение 3 3" xfId="1634"/>
    <cellStyle name="Пояснение 3 4" xfId="1635"/>
    <cellStyle name="Пояснение 3 5" xfId="1636"/>
    <cellStyle name="Пояснение 3 6" xfId="1637"/>
    <cellStyle name="Пояснение 3 7" xfId="1638"/>
    <cellStyle name="Пояснение 4 2" xfId="1639"/>
    <cellStyle name="Пояснение 4 3" xfId="1640"/>
    <cellStyle name="Пояснение 4 4" xfId="1641"/>
    <cellStyle name="Пояснение 4 5" xfId="1642"/>
    <cellStyle name="Пояснение 4 6" xfId="1643"/>
    <cellStyle name="Пояснение 4 7" xfId="1644"/>
    <cellStyle name="Пояснение 5 2" xfId="1645"/>
    <cellStyle name="Пояснение 5 3" xfId="1646"/>
    <cellStyle name="Пояснение 5 4" xfId="1647"/>
    <cellStyle name="Пояснение 5 5" xfId="1648"/>
    <cellStyle name="Пояснение 5 6" xfId="1649"/>
    <cellStyle name="Пояснение 5 7" xfId="1650"/>
    <cellStyle name="Пояснение 6 2" xfId="1651"/>
    <cellStyle name="Пояснение 6 3" xfId="1652"/>
    <cellStyle name="Пояснение 6 4" xfId="1653"/>
    <cellStyle name="Пояснение 6 5" xfId="1654"/>
    <cellStyle name="Пояснение 6 6" xfId="1655"/>
    <cellStyle name="Пояснение 6 7" xfId="1656"/>
    <cellStyle name="Примечание" xfId="1657"/>
    <cellStyle name="Примечание 2 2" xfId="1658"/>
    <cellStyle name="Примечание 2 2 2" xfId="1659"/>
    <cellStyle name="Примечание 2 3" xfId="1660"/>
    <cellStyle name="Примечание 2 3 2" xfId="1661"/>
    <cellStyle name="Примечание 2 4" xfId="1662"/>
    <cellStyle name="Примечание 2 4 2" xfId="1663"/>
    <cellStyle name="Примечание 2 5" xfId="1664"/>
    <cellStyle name="Примечание 2 5 2" xfId="1665"/>
    <cellStyle name="Примечание 2 6" xfId="1666"/>
    <cellStyle name="Примечание 2 6 2" xfId="1667"/>
    <cellStyle name="Примечание 2 7" xfId="1668"/>
    <cellStyle name="Примечание 2 7 2" xfId="1669"/>
    <cellStyle name="Примечание 3 2" xfId="1670"/>
    <cellStyle name="Примечание 3 2 2" xfId="1671"/>
    <cellStyle name="Примечание 3 3" xfId="1672"/>
    <cellStyle name="Примечание 3 3 2" xfId="1673"/>
    <cellStyle name="Примечание 3 4" xfId="1674"/>
    <cellStyle name="Примечание 3 4 2" xfId="1675"/>
    <cellStyle name="Примечание 3 5" xfId="1676"/>
    <cellStyle name="Примечание 3 5 2" xfId="1677"/>
    <cellStyle name="Примечание 3 6" xfId="1678"/>
    <cellStyle name="Примечание 3 6 2" xfId="1679"/>
    <cellStyle name="Примечание 3 7" xfId="1680"/>
    <cellStyle name="Примечание 3 7 2" xfId="1681"/>
    <cellStyle name="Примечание 4 2" xfId="1682"/>
    <cellStyle name="Примечание 4 2 2" xfId="1683"/>
    <cellStyle name="Примечание 4 3" xfId="1684"/>
    <cellStyle name="Примечание 4 3 2" xfId="1685"/>
    <cellStyle name="Примечание 4 4" xfId="1686"/>
    <cellStyle name="Примечание 4 4 2" xfId="1687"/>
    <cellStyle name="Примечание 4 5" xfId="1688"/>
    <cellStyle name="Примечание 4 5 2" xfId="1689"/>
    <cellStyle name="Примечание 4 6" xfId="1690"/>
    <cellStyle name="Примечание 4 6 2" xfId="1691"/>
    <cellStyle name="Примечание 4 7" xfId="1692"/>
    <cellStyle name="Примечание 4 7 2" xfId="1693"/>
    <cellStyle name="Примечание 5 2" xfId="1694"/>
    <cellStyle name="Примечание 5 2 2" xfId="1695"/>
    <cellStyle name="Примечание 5 3" xfId="1696"/>
    <cellStyle name="Примечание 5 3 2" xfId="1697"/>
    <cellStyle name="Примечание 5 4" xfId="1698"/>
    <cellStyle name="Примечание 5 4 2" xfId="1699"/>
    <cellStyle name="Примечание 5 5" xfId="1700"/>
    <cellStyle name="Примечание 5 5 2" xfId="1701"/>
    <cellStyle name="Примечание 5 6" xfId="1702"/>
    <cellStyle name="Примечание 5 6 2" xfId="1703"/>
    <cellStyle name="Примечание 5 7" xfId="1704"/>
    <cellStyle name="Примечание 5 7 2" xfId="1705"/>
    <cellStyle name="Примечание 6 2" xfId="1706"/>
    <cellStyle name="Примечание 6 2 2" xfId="1707"/>
    <cellStyle name="Примечание 6 3" xfId="1708"/>
    <cellStyle name="Примечание 6 3 2" xfId="1709"/>
    <cellStyle name="Примечание 6 4" xfId="1710"/>
    <cellStyle name="Примечание 6 4 2" xfId="1711"/>
    <cellStyle name="Примечание 6 5" xfId="1712"/>
    <cellStyle name="Примечание 6 5 2" xfId="1713"/>
    <cellStyle name="Примечание 6 6" xfId="1714"/>
    <cellStyle name="Примечание 6 6 2" xfId="1715"/>
    <cellStyle name="Примечание 6 7" xfId="1716"/>
    <cellStyle name="Примечание 6 7 2" xfId="1717"/>
    <cellStyle name="Percent" xfId="1718"/>
    <cellStyle name="Процентный 23" xfId="1719"/>
    <cellStyle name="Процентный 24" xfId="1720"/>
    <cellStyle name="Связанная ячейка" xfId="1721"/>
    <cellStyle name="Связанная ячейка 2 2" xfId="1722"/>
    <cellStyle name="Связанная ячейка 2 3" xfId="1723"/>
    <cellStyle name="Связанная ячейка 2 4" xfId="1724"/>
    <cellStyle name="Связанная ячейка 2 5" xfId="1725"/>
    <cellStyle name="Связанная ячейка 2 6" xfId="1726"/>
    <cellStyle name="Связанная ячейка 2 7" xfId="1727"/>
    <cellStyle name="Связанная ячейка 3 2" xfId="1728"/>
    <cellStyle name="Связанная ячейка 3 3" xfId="1729"/>
    <cellStyle name="Связанная ячейка 3 4" xfId="1730"/>
    <cellStyle name="Связанная ячейка 3 5" xfId="1731"/>
    <cellStyle name="Связанная ячейка 3 6" xfId="1732"/>
    <cellStyle name="Связанная ячейка 3 7" xfId="1733"/>
    <cellStyle name="Связанная ячейка 4 2" xfId="1734"/>
    <cellStyle name="Связанная ячейка 4 3" xfId="1735"/>
    <cellStyle name="Связанная ячейка 4 4" xfId="1736"/>
    <cellStyle name="Связанная ячейка 4 5" xfId="1737"/>
    <cellStyle name="Связанная ячейка 4 6" xfId="1738"/>
    <cellStyle name="Связанная ячейка 4 7" xfId="1739"/>
    <cellStyle name="Связанная ячейка 5 2" xfId="1740"/>
    <cellStyle name="Связанная ячейка 5 3" xfId="1741"/>
    <cellStyle name="Связанная ячейка 5 4" xfId="1742"/>
    <cellStyle name="Связанная ячейка 5 5" xfId="1743"/>
    <cellStyle name="Связанная ячейка 5 6" xfId="1744"/>
    <cellStyle name="Связанная ячейка 5 7" xfId="1745"/>
    <cellStyle name="Связанная ячейка 6 2" xfId="1746"/>
    <cellStyle name="Связанная ячейка 6 3" xfId="1747"/>
    <cellStyle name="Связанная ячейка 6 4" xfId="1748"/>
    <cellStyle name="Связанная ячейка 6 5" xfId="1749"/>
    <cellStyle name="Связанная ячейка 6 6" xfId="1750"/>
    <cellStyle name="Связанная ячейка 6 7" xfId="1751"/>
    <cellStyle name="Стиль 1" xfId="1752"/>
    <cellStyle name="Стиль 1 10" xfId="1753"/>
    <cellStyle name="Стиль 1 11" xfId="1754"/>
    <cellStyle name="Стиль 1 12" xfId="1755"/>
    <cellStyle name="Стиль 1 13" xfId="1756"/>
    <cellStyle name="Стиль 1 14" xfId="1757"/>
    <cellStyle name="Стиль 1 15" xfId="1758"/>
    <cellStyle name="Стиль 1 16" xfId="1759"/>
    <cellStyle name="Стиль 1 17" xfId="1760"/>
    <cellStyle name="Стиль 1 18" xfId="1761"/>
    <cellStyle name="Стиль 1 19" xfId="1762"/>
    <cellStyle name="Стиль 1 2" xfId="1763"/>
    <cellStyle name="Стиль 1 20" xfId="1764"/>
    <cellStyle name="Стиль 1 21" xfId="1765"/>
    <cellStyle name="Стиль 1 22" xfId="1766"/>
    <cellStyle name="Стиль 1 23" xfId="1767"/>
    <cellStyle name="Стиль 1 24" xfId="1768"/>
    <cellStyle name="Стиль 1 25" xfId="1769"/>
    <cellStyle name="Стиль 1 26" xfId="1770"/>
    <cellStyle name="Стиль 1 27" xfId="1771"/>
    <cellStyle name="Стиль 1 28" xfId="1772"/>
    <cellStyle name="Стиль 1 29" xfId="1773"/>
    <cellStyle name="Стиль 1 3" xfId="1774"/>
    <cellStyle name="Стиль 1 30" xfId="1775"/>
    <cellStyle name="Стиль 1 31" xfId="1776"/>
    <cellStyle name="Стиль 1 4" xfId="1777"/>
    <cellStyle name="Стиль 1 5" xfId="1778"/>
    <cellStyle name="Стиль 1 6" xfId="1779"/>
    <cellStyle name="Стиль 1 7" xfId="1780"/>
    <cellStyle name="Стиль 1 8" xfId="1781"/>
    <cellStyle name="Стиль 1 9" xfId="1782"/>
    <cellStyle name="Стиль 2" xfId="1783"/>
    <cellStyle name="Текст предупреждения" xfId="1784"/>
    <cellStyle name="Текст предупреждения 2 2" xfId="1785"/>
    <cellStyle name="Текст предупреждения 2 3" xfId="1786"/>
    <cellStyle name="Текст предупреждения 2 4" xfId="1787"/>
    <cellStyle name="Текст предупреждения 2 5" xfId="1788"/>
    <cellStyle name="Текст предупреждения 2 6" xfId="1789"/>
    <cellStyle name="Текст предупреждения 2 7" xfId="1790"/>
    <cellStyle name="Текст предупреждения 3 2" xfId="1791"/>
    <cellStyle name="Текст предупреждения 3 3" xfId="1792"/>
    <cellStyle name="Текст предупреждения 3 4" xfId="1793"/>
    <cellStyle name="Текст предупреждения 3 5" xfId="1794"/>
    <cellStyle name="Текст предупреждения 3 6" xfId="1795"/>
    <cellStyle name="Текст предупреждения 3 7" xfId="1796"/>
    <cellStyle name="Текст предупреждения 4 2" xfId="1797"/>
    <cellStyle name="Текст предупреждения 4 3" xfId="1798"/>
    <cellStyle name="Текст предупреждения 4 4" xfId="1799"/>
    <cellStyle name="Текст предупреждения 4 5" xfId="1800"/>
    <cellStyle name="Текст предупреждения 4 6" xfId="1801"/>
    <cellStyle name="Текст предупреждения 4 7" xfId="1802"/>
    <cellStyle name="Текст предупреждения 5 2" xfId="1803"/>
    <cellStyle name="Текст предупреждения 5 3" xfId="1804"/>
    <cellStyle name="Текст предупреждения 5 4" xfId="1805"/>
    <cellStyle name="Текст предупреждения 5 5" xfId="1806"/>
    <cellStyle name="Текст предупреждения 5 6" xfId="1807"/>
    <cellStyle name="Текст предупреждения 5 7" xfId="1808"/>
    <cellStyle name="Текст предупреждения 6 2" xfId="1809"/>
    <cellStyle name="Текст предупреждения 6 3" xfId="1810"/>
    <cellStyle name="Текст предупреждения 6 4" xfId="1811"/>
    <cellStyle name="Текст предупреждения 6 5" xfId="1812"/>
    <cellStyle name="Текст предупреждения 6 6" xfId="1813"/>
    <cellStyle name="Текст предупреждения 6 7" xfId="1814"/>
    <cellStyle name="Текстовый" xfId="1815"/>
    <cellStyle name="Тысячи [0]_3Com" xfId="1816"/>
    <cellStyle name="Тысячи_3Com" xfId="1817"/>
    <cellStyle name="Comma" xfId="1818"/>
    <cellStyle name="Comma [0]" xfId="1819"/>
    <cellStyle name="Финансовый 2 2" xfId="1820"/>
    <cellStyle name="Финансовый 2 2 2" xfId="1821"/>
    <cellStyle name="Финансовый 2 3" xfId="1822"/>
    <cellStyle name="Финансовый 2 3 2" xfId="1823"/>
    <cellStyle name="Финансовый 2 4" xfId="1824"/>
    <cellStyle name="Финансовый 2 4 2" xfId="1825"/>
    <cellStyle name="Финансовый 2 5" xfId="1826"/>
    <cellStyle name="Финансовый 2 5 2" xfId="1827"/>
    <cellStyle name="Финансовый 2 6" xfId="1828"/>
    <cellStyle name="Финансовый 2 6 2" xfId="1829"/>
    <cellStyle name="Финансовый 2 7" xfId="1830"/>
    <cellStyle name="Финансовый 2 7 2" xfId="1831"/>
    <cellStyle name="Финансовый 4" xfId="1832"/>
    <cellStyle name="Финансовый 4 10" xfId="1833"/>
    <cellStyle name="Финансовый 4 11" xfId="1834"/>
    <cellStyle name="Финансовый 4 12" xfId="1835"/>
    <cellStyle name="Финансовый 4 13" xfId="1836"/>
    <cellStyle name="Финансовый 4 14" xfId="1837"/>
    <cellStyle name="Финансовый 4 15" xfId="1838"/>
    <cellStyle name="Финансовый 4 16" xfId="1839"/>
    <cellStyle name="Финансовый 4 17" xfId="1840"/>
    <cellStyle name="Финансовый 4 18" xfId="1841"/>
    <cellStyle name="Финансовый 4 18 2" xfId="1842"/>
    <cellStyle name="Финансовый 4 18 2 2" xfId="1843"/>
    <cellStyle name="Финансовый 4 18 2 3" xfId="1844"/>
    <cellStyle name="Финансовый 4 18 2 4" xfId="1845"/>
    <cellStyle name="Финансовый 4 18 2 5" xfId="1846"/>
    <cellStyle name="Финансовый 4 18 2 6" xfId="1847"/>
    <cellStyle name="Финансовый 4 18 3" xfId="1848"/>
    <cellStyle name="Финансовый 4 18 3 2" xfId="1849"/>
    <cellStyle name="Финансовый 4 18 3 3" xfId="1850"/>
    <cellStyle name="Финансовый 4 18 3 4" xfId="1851"/>
    <cellStyle name="Финансовый 4 18 3 5" xfId="1852"/>
    <cellStyle name="Финансовый 4 18 3 6" xfId="1853"/>
    <cellStyle name="Финансовый 4 18 4" xfId="1854"/>
    <cellStyle name="Финансовый 4 18 4 2" xfId="1855"/>
    <cellStyle name="Финансовый 4 18 4 3" xfId="1856"/>
    <cellStyle name="Финансовый 4 18 4 4" xfId="1857"/>
    <cellStyle name="Финансовый 4 18 4 5" xfId="1858"/>
    <cellStyle name="Финансовый 4 18 4 6" xfId="1859"/>
    <cellStyle name="Финансовый 4 18 5" xfId="1860"/>
    <cellStyle name="Финансовый 4 18 5 2" xfId="1861"/>
    <cellStyle name="Финансовый 4 18 5 3" xfId="1862"/>
    <cellStyle name="Финансовый 4 18 5 4" xfId="1863"/>
    <cellStyle name="Финансовый 4 18 5 5" xfId="1864"/>
    <cellStyle name="Финансовый 4 18 5 6" xfId="1865"/>
    <cellStyle name="Финансовый 4 18 6" xfId="1866"/>
    <cellStyle name="Финансовый 4 18 6 2" xfId="1867"/>
    <cellStyle name="Финансовый 4 18 6 3" xfId="1868"/>
    <cellStyle name="Финансовый 4 18 6 4" xfId="1869"/>
    <cellStyle name="Финансовый 4 18 6 5" xfId="1870"/>
    <cellStyle name="Финансовый 4 18 6 6" xfId="1871"/>
    <cellStyle name="Финансовый 4 18 7" xfId="1872"/>
    <cellStyle name="Финансовый 4 18 7 2" xfId="1873"/>
    <cellStyle name="Финансовый 4 18 7 3" xfId="1874"/>
    <cellStyle name="Финансовый 4 18 7 4" xfId="1875"/>
    <cellStyle name="Финансовый 4 18 7 5" xfId="1876"/>
    <cellStyle name="Финансовый 4 18 7 6" xfId="1877"/>
    <cellStyle name="Финансовый 4 19" xfId="1878"/>
    <cellStyle name="Финансовый 4 19 2" xfId="1879"/>
    <cellStyle name="Финансовый 4 19 2 2" xfId="1880"/>
    <cellStyle name="Финансовый 4 19 2 3" xfId="1881"/>
    <cellStyle name="Финансовый 4 19 2 4" xfId="1882"/>
    <cellStyle name="Финансовый 4 19 2 5" xfId="1883"/>
    <cellStyle name="Финансовый 4 19 2 6" xfId="1884"/>
    <cellStyle name="Финансовый 4 19 3" xfId="1885"/>
    <cellStyle name="Финансовый 4 19 3 2" xfId="1886"/>
    <cellStyle name="Финансовый 4 19 3 3" xfId="1887"/>
    <cellStyle name="Финансовый 4 19 3 4" xfId="1888"/>
    <cellStyle name="Финансовый 4 19 3 5" xfId="1889"/>
    <cellStyle name="Финансовый 4 19 3 6" xfId="1890"/>
    <cellStyle name="Финансовый 4 19 4" xfId="1891"/>
    <cellStyle name="Финансовый 4 19 4 2" xfId="1892"/>
    <cellStyle name="Финансовый 4 19 4 3" xfId="1893"/>
    <cellStyle name="Финансовый 4 19 4 4" xfId="1894"/>
    <cellStyle name="Финансовый 4 19 4 5" xfId="1895"/>
    <cellStyle name="Финансовый 4 19 4 6" xfId="1896"/>
    <cellStyle name="Финансовый 4 19 5" xfId="1897"/>
    <cellStyle name="Финансовый 4 19 5 2" xfId="1898"/>
    <cellStyle name="Финансовый 4 19 5 3" xfId="1899"/>
    <cellStyle name="Финансовый 4 19 5 4" xfId="1900"/>
    <cellStyle name="Финансовый 4 19 5 5" xfId="1901"/>
    <cellStyle name="Финансовый 4 19 5 6" xfId="1902"/>
    <cellStyle name="Финансовый 4 19 6" xfId="1903"/>
    <cellStyle name="Финансовый 4 19 6 2" xfId="1904"/>
    <cellStyle name="Финансовый 4 19 6 3" xfId="1905"/>
    <cellStyle name="Финансовый 4 19 6 4" xfId="1906"/>
    <cellStyle name="Финансовый 4 19 6 5" xfId="1907"/>
    <cellStyle name="Финансовый 4 19 6 6" xfId="1908"/>
    <cellStyle name="Финансовый 4 2" xfId="1909"/>
    <cellStyle name="Финансовый 4 2 2" xfId="1910"/>
    <cellStyle name="Финансовый 4 2 2 2" xfId="1911"/>
    <cellStyle name="Финансовый 4 2 2 3" xfId="1912"/>
    <cellStyle name="Финансовый 4 2 2 3 2" xfId="1913"/>
    <cellStyle name="Финансовый 4 2 2 3 3" xfId="1914"/>
    <cellStyle name="Финансовый 4 2 2 3 4" xfId="1915"/>
    <cellStyle name="Финансовый 4 2 2 3 5" xfId="1916"/>
    <cellStyle name="Финансовый 4 2 2 3 6" xfId="1917"/>
    <cellStyle name="Финансовый 4 2 2 4" xfId="1918"/>
    <cellStyle name="Финансовый 4 2 2 4 2" xfId="1919"/>
    <cellStyle name="Финансовый 4 2 2 4 3" xfId="1920"/>
    <cellStyle name="Финансовый 4 2 2 4 4" xfId="1921"/>
    <cellStyle name="Финансовый 4 2 2 4 5" xfId="1922"/>
    <cellStyle name="Финансовый 4 2 2 4 6" xfId="1923"/>
    <cellStyle name="Финансовый 4 2 2 5" xfId="1924"/>
    <cellStyle name="Финансовый 4 2 2 5 2" xfId="1925"/>
    <cellStyle name="Финансовый 4 2 2 5 3" xfId="1926"/>
    <cellStyle name="Финансовый 4 2 2 5 4" xfId="1927"/>
    <cellStyle name="Финансовый 4 2 2 5 5" xfId="1928"/>
    <cellStyle name="Финансовый 4 2 2 5 6" xfId="1929"/>
    <cellStyle name="Финансовый 4 2 2 6" xfId="1930"/>
    <cellStyle name="Финансовый 4 2 2 6 2" xfId="1931"/>
    <cellStyle name="Финансовый 4 2 2 6 3" xfId="1932"/>
    <cellStyle name="Финансовый 4 2 2 6 4" xfId="1933"/>
    <cellStyle name="Финансовый 4 2 2 6 5" xfId="1934"/>
    <cellStyle name="Финансовый 4 2 2 6 6" xfId="1935"/>
    <cellStyle name="Финансовый 4 2 2 7" xfId="1936"/>
    <cellStyle name="Финансовый 4 2 2 7 2" xfId="1937"/>
    <cellStyle name="Финансовый 4 2 2 7 3" xfId="1938"/>
    <cellStyle name="Финансовый 4 2 2 7 4" xfId="1939"/>
    <cellStyle name="Финансовый 4 2 2 7 5" xfId="1940"/>
    <cellStyle name="Финансовый 4 2 2 7 6" xfId="1941"/>
    <cellStyle name="Финансовый 4 2 3" xfId="1942"/>
    <cellStyle name="Финансовый 4 2 4" xfId="1943"/>
    <cellStyle name="Финансовый 4 2 5" xfId="1944"/>
    <cellStyle name="Финансовый 4 2 5 2" xfId="1945"/>
    <cellStyle name="Финансовый 4 2 5 3" xfId="1946"/>
    <cellStyle name="Финансовый 4 2 5 4" xfId="1947"/>
    <cellStyle name="Финансовый 4 2 5 5" xfId="1948"/>
    <cellStyle name="Финансовый 4 2 5 6" xfId="1949"/>
    <cellStyle name="Финансовый 4 20" xfId="1950"/>
    <cellStyle name="Финансовый 4 20 2" xfId="1951"/>
    <cellStyle name="Финансовый 4 20 2 2" xfId="1952"/>
    <cellStyle name="Финансовый 4 20 2 3" xfId="1953"/>
    <cellStyle name="Финансовый 4 20 2 4" xfId="1954"/>
    <cellStyle name="Финансовый 4 20 2 5" xfId="1955"/>
    <cellStyle name="Финансовый 4 20 2 6" xfId="1956"/>
    <cellStyle name="Финансовый 4 20 3" xfId="1957"/>
    <cellStyle name="Финансовый 4 20 3 2" xfId="1958"/>
    <cellStyle name="Финансовый 4 20 3 3" xfId="1959"/>
    <cellStyle name="Финансовый 4 20 3 4" xfId="1960"/>
    <cellStyle name="Финансовый 4 20 3 5" xfId="1961"/>
    <cellStyle name="Финансовый 4 20 3 6" xfId="1962"/>
    <cellStyle name="Финансовый 4 20 4" xfId="1963"/>
    <cellStyle name="Финансовый 4 20 4 2" xfId="1964"/>
    <cellStyle name="Финансовый 4 20 4 3" xfId="1965"/>
    <cellStyle name="Финансовый 4 20 4 4" xfId="1966"/>
    <cellStyle name="Финансовый 4 20 4 5" xfId="1967"/>
    <cellStyle name="Финансовый 4 20 4 6" xfId="1968"/>
    <cellStyle name="Финансовый 4 20 5" xfId="1969"/>
    <cellStyle name="Финансовый 4 20 5 2" xfId="1970"/>
    <cellStyle name="Финансовый 4 20 5 3" xfId="1971"/>
    <cellStyle name="Финансовый 4 20 5 4" xfId="1972"/>
    <cellStyle name="Финансовый 4 20 5 5" xfId="1973"/>
    <cellStyle name="Финансовый 4 20 5 6" xfId="1974"/>
    <cellStyle name="Финансовый 4 20 6" xfId="1975"/>
    <cellStyle name="Финансовый 4 20 6 2" xfId="1976"/>
    <cellStyle name="Финансовый 4 20 6 3" xfId="1977"/>
    <cellStyle name="Финансовый 4 20 6 4" xfId="1978"/>
    <cellStyle name="Финансовый 4 20 6 5" xfId="1979"/>
    <cellStyle name="Финансовый 4 20 6 6" xfId="1980"/>
    <cellStyle name="Финансовый 4 21" xfId="1981"/>
    <cellStyle name="Финансовый 4 21 2" xfId="1982"/>
    <cellStyle name="Финансовый 4 21 2 2" xfId="1983"/>
    <cellStyle name="Финансовый 4 21 2 3" xfId="1984"/>
    <cellStyle name="Финансовый 4 21 2 4" xfId="1985"/>
    <cellStyle name="Финансовый 4 21 2 5" xfId="1986"/>
    <cellStyle name="Финансовый 4 21 2 6" xfId="1987"/>
    <cellStyle name="Финансовый 4 21 3" xfId="1988"/>
    <cellStyle name="Финансовый 4 21 3 2" xfId="1989"/>
    <cellStyle name="Финансовый 4 21 3 3" xfId="1990"/>
    <cellStyle name="Финансовый 4 21 3 4" xfId="1991"/>
    <cellStyle name="Финансовый 4 21 3 5" xfId="1992"/>
    <cellStyle name="Финансовый 4 21 3 6" xfId="1993"/>
    <cellStyle name="Финансовый 4 21 4" xfId="1994"/>
    <cellStyle name="Финансовый 4 21 4 2" xfId="1995"/>
    <cellStyle name="Финансовый 4 21 4 3" xfId="1996"/>
    <cellStyle name="Финансовый 4 21 4 4" xfId="1997"/>
    <cellStyle name="Финансовый 4 21 4 5" xfId="1998"/>
    <cellStyle name="Финансовый 4 21 4 6" xfId="1999"/>
    <cellStyle name="Финансовый 4 21 5" xfId="2000"/>
    <cellStyle name="Финансовый 4 21 5 2" xfId="2001"/>
    <cellStyle name="Финансовый 4 21 5 3" xfId="2002"/>
    <cellStyle name="Финансовый 4 21 5 4" xfId="2003"/>
    <cellStyle name="Финансовый 4 21 5 5" xfId="2004"/>
    <cellStyle name="Финансовый 4 21 5 6" xfId="2005"/>
    <cellStyle name="Финансовый 4 21 6" xfId="2006"/>
    <cellStyle name="Финансовый 4 21 6 2" xfId="2007"/>
    <cellStyle name="Финансовый 4 21 6 3" xfId="2008"/>
    <cellStyle name="Финансовый 4 21 6 4" xfId="2009"/>
    <cellStyle name="Финансовый 4 21 6 5" xfId="2010"/>
    <cellStyle name="Финансовый 4 21 6 6" xfId="2011"/>
    <cellStyle name="Финансовый 4 22" xfId="2012"/>
    <cellStyle name="Финансовый 4 22 2" xfId="2013"/>
    <cellStyle name="Финансовый 4 22 2 2" xfId="2014"/>
    <cellStyle name="Финансовый 4 22 2 3" xfId="2015"/>
    <cellStyle name="Финансовый 4 22 2 4" xfId="2016"/>
    <cellStyle name="Финансовый 4 22 2 5" xfId="2017"/>
    <cellStyle name="Финансовый 4 22 2 6" xfId="2018"/>
    <cellStyle name="Финансовый 4 22 3" xfId="2019"/>
    <cellStyle name="Финансовый 4 22 3 2" xfId="2020"/>
    <cellStyle name="Финансовый 4 22 3 3" xfId="2021"/>
    <cellStyle name="Финансовый 4 22 3 4" xfId="2022"/>
    <cellStyle name="Финансовый 4 22 3 5" xfId="2023"/>
    <cellStyle name="Финансовый 4 22 3 6" xfId="2024"/>
    <cellStyle name="Финансовый 4 22 4" xfId="2025"/>
    <cellStyle name="Финансовый 4 22 4 2" xfId="2026"/>
    <cellStyle name="Финансовый 4 22 4 3" xfId="2027"/>
    <cellStyle name="Финансовый 4 22 4 4" xfId="2028"/>
    <cellStyle name="Финансовый 4 22 4 5" xfId="2029"/>
    <cellStyle name="Финансовый 4 22 4 6" xfId="2030"/>
    <cellStyle name="Финансовый 4 22 5" xfId="2031"/>
    <cellStyle name="Финансовый 4 22 5 2" xfId="2032"/>
    <cellStyle name="Финансовый 4 22 5 3" xfId="2033"/>
    <cellStyle name="Финансовый 4 22 5 4" xfId="2034"/>
    <cellStyle name="Финансовый 4 22 5 5" xfId="2035"/>
    <cellStyle name="Финансовый 4 22 5 6" xfId="2036"/>
    <cellStyle name="Финансовый 4 22 6" xfId="2037"/>
    <cellStyle name="Финансовый 4 22 6 2" xfId="2038"/>
    <cellStyle name="Финансовый 4 22 6 3" xfId="2039"/>
    <cellStyle name="Финансовый 4 22 6 4" xfId="2040"/>
    <cellStyle name="Финансовый 4 22 6 5" xfId="2041"/>
    <cellStyle name="Финансовый 4 22 6 6" xfId="2042"/>
    <cellStyle name="Финансовый 4 23" xfId="2043"/>
    <cellStyle name="Финансовый 4 23 2" xfId="2044"/>
    <cellStyle name="Финансовый 4 23 3" xfId="2045"/>
    <cellStyle name="Финансовый 4 23 4" xfId="2046"/>
    <cellStyle name="Финансовый 4 23 5" xfId="2047"/>
    <cellStyle name="Финансовый 4 23 6" xfId="2048"/>
    <cellStyle name="Финансовый 4 24" xfId="2049"/>
    <cellStyle name="Финансовый 4 24 2" xfId="2050"/>
    <cellStyle name="Финансовый 4 24 3" xfId="2051"/>
    <cellStyle name="Финансовый 4 24 4" xfId="2052"/>
    <cellStyle name="Финансовый 4 24 5" xfId="2053"/>
    <cellStyle name="Финансовый 4 24 6" xfId="2054"/>
    <cellStyle name="Финансовый 4 25" xfId="2055"/>
    <cellStyle name="Финансовый 4 25 2" xfId="2056"/>
    <cellStyle name="Финансовый 4 25 3" xfId="2057"/>
    <cellStyle name="Финансовый 4 25 4" xfId="2058"/>
    <cellStyle name="Финансовый 4 25 5" xfId="2059"/>
    <cellStyle name="Финансовый 4 25 6" xfId="2060"/>
    <cellStyle name="Финансовый 4 26" xfId="2061"/>
    <cellStyle name="Финансовый 4 26 2" xfId="2062"/>
    <cellStyle name="Финансовый 4 26 3" xfId="2063"/>
    <cellStyle name="Финансовый 4 26 4" xfId="2064"/>
    <cellStyle name="Финансовый 4 26 5" xfId="2065"/>
    <cellStyle name="Финансовый 4 26 6" xfId="2066"/>
    <cellStyle name="Финансовый 4 27" xfId="2067"/>
    <cellStyle name="Финансовый 4 27 2" xfId="2068"/>
    <cellStyle name="Финансовый 4 27 3" xfId="2069"/>
    <cellStyle name="Финансовый 4 27 4" xfId="2070"/>
    <cellStyle name="Финансовый 4 27 5" xfId="2071"/>
    <cellStyle name="Финансовый 4 27 6" xfId="2072"/>
    <cellStyle name="Финансовый 4 28" xfId="2073"/>
    <cellStyle name="Финансовый 4 29" xfId="2074"/>
    <cellStyle name="Финансовый 4 3" xfId="2075"/>
    <cellStyle name="Финансовый 4 3 2" xfId="2076"/>
    <cellStyle name="Финансовый 4 3 2 2" xfId="2077"/>
    <cellStyle name="Финансовый 4 3 2 3" xfId="2078"/>
    <cellStyle name="Финансовый 4 3 2 3 2" xfId="2079"/>
    <cellStyle name="Финансовый 4 3 2 3 3" xfId="2080"/>
    <cellStyle name="Финансовый 4 3 2 3 4" xfId="2081"/>
    <cellStyle name="Финансовый 4 3 2 3 5" xfId="2082"/>
    <cellStyle name="Финансовый 4 3 2 3 6" xfId="2083"/>
    <cellStyle name="Финансовый 4 3 2 4" xfId="2084"/>
    <cellStyle name="Финансовый 4 3 2 4 2" xfId="2085"/>
    <cellStyle name="Финансовый 4 3 2 4 3" xfId="2086"/>
    <cellStyle name="Финансовый 4 3 2 4 4" xfId="2087"/>
    <cellStyle name="Финансовый 4 3 2 4 5" xfId="2088"/>
    <cellStyle name="Финансовый 4 3 2 4 6" xfId="2089"/>
    <cellStyle name="Финансовый 4 3 2 5" xfId="2090"/>
    <cellStyle name="Финансовый 4 3 2 5 2" xfId="2091"/>
    <cellStyle name="Финансовый 4 3 2 5 3" xfId="2092"/>
    <cellStyle name="Финансовый 4 3 2 5 4" xfId="2093"/>
    <cellStyle name="Финансовый 4 3 2 5 5" xfId="2094"/>
    <cellStyle name="Финансовый 4 3 2 5 6" xfId="2095"/>
    <cellStyle name="Финансовый 4 3 2 6" xfId="2096"/>
    <cellStyle name="Финансовый 4 3 2 6 2" xfId="2097"/>
    <cellStyle name="Финансовый 4 3 2 6 3" xfId="2098"/>
    <cellStyle name="Финансовый 4 3 2 6 4" xfId="2099"/>
    <cellStyle name="Финансовый 4 3 2 6 5" xfId="2100"/>
    <cellStyle name="Финансовый 4 3 2 6 6" xfId="2101"/>
    <cellStyle name="Финансовый 4 3 2 7" xfId="2102"/>
    <cellStyle name="Финансовый 4 3 2 7 2" xfId="2103"/>
    <cellStyle name="Финансовый 4 3 2 7 3" xfId="2104"/>
    <cellStyle name="Финансовый 4 3 2 7 4" xfId="2105"/>
    <cellStyle name="Финансовый 4 3 2 7 5" xfId="2106"/>
    <cellStyle name="Финансовый 4 3 2 7 6" xfId="2107"/>
    <cellStyle name="Финансовый 4 3 3" xfId="2108"/>
    <cellStyle name="Финансовый 4 3 4" xfId="2109"/>
    <cellStyle name="Финансовый 4 30" xfId="2110"/>
    <cellStyle name="Финансовый 4 31" xfId="2111"/>
    <cellStyle name="Финансовый 4 32" xfId="2112"/>
    <cellStyle name="Финансовый 4 4" xfId="2113"/>
    <cellStyle name="Финансовый 4 4 2" xfId="2114"/>
    <cellStyle name="Финансовый 4 4 2 2" xfId="2115"/>
    <cellStyle name="Финансовый 4 4 2 3" xfId="2116"/>
    <cellStyle name="Финансовый 4 4 2 3 2" xfId="2117"/>
    <cellStyle name="Финансовый 4 4 2 3 3" xfId="2118"/>
    <cellStyle name="Финансовый 4 4 2 3 4" xfId="2119"/>
    <cellStyle name="Финансовый 4 4 2 3 5" xfId="2120"/>
    <cellStyle name="Финансовый 4 4 2 3 6" xfId="2121"/>
    <cellStyle name="Финансовый 4 4 2 4" xfId="2122"/>
    <cellStyle name="Финансовый 4 4 2 4 2" xfId="2123"/>
    <cellStyle name="Финансовый 4 4 2 4 3" xfId="2124"/>
    <cellStyle name="Финансовый 4 4 2 4 4" xfId="2125"/>
    <cellStyle name="Финансовый 4 4 2 4 5" xfId="2126"/>
    <cellStyle name="Финансовый 4 4 2 4 6" xfId="2127"/>
    <cellStyle name="Финансовый 4 4 2 5" xfId="2128"/>
    <cellStyle name="Финансовый 4 4 2 5 2" xfId="2129"/>
    <cellStyle name="Финансовый 4 4 2 5 3" xfId="2130"/>
    <cellStyle name="Финансовый 4 4 2 5 4" xfId="2131"/>
    <cellStyle name="Финансовый 4 4 2 5 5" xfId="2132"/>
    <cellStyle name="Финансовый 4 4 2 5 6" xfId="2133"/>
    <cellStyle name="Финансовый 4 4 2 6" xfId="2134"/>
    <cellStyle name="Финансовый 4 4 2 6 2" xfId="2135"/>
    <cellStyle name="Финансовый 4 4 2 6 3" xfId="2136"/>
    <cellStyle name="Финансовый 4 4 2 6 4" xfId="2137"/>
    <cellStyle name="Финансовый 4 4 2 6 5" xfId="2138"/>
    <cellStyle name="Финансовый 4 4 2 6 6" xfId="2139"/>
    <cellStyle name="Финансовый 4 4 2 7" xfId="2140"/>
    <cellStyle name="Финансовый 4 4 2 7 2" xfId="2141"/>
    <cellStyle name="Финансовый 4 4 2 7 3" xfId="2142"/>
    <cellStyle name="Финансовый 4 4 2 7 4" xfId="2143"/>
    <cellStyle name="Финансовый 4 4 2 7 5" xfId="2144"/>
    <cellStyle name="Финансовый 4 4 2 7 6" xfId="2145"/>
    <cellStyle name="Финансовый 4 4 3" xfId="2146"/>
    <cellStyle name="Финансовый 4 4 4" xfId="2147"/>
    <cellStyle name="Финансовый 4 4 5" xfId="2148"/>
    <cellStyle name="Финансовый 4 4 6" xfId="2149"/>
    <cellStyle name="Финансовый 4 4 7" xfId="2150"/>
    <cellStyle name="Финансовый 4 5" xfId="2151"/>
    <cellStyle name="Финансовый 4 5 2" xfId="2152"/>
    <cellStyle name="Финансовый 4 5 2 2" xfId="2153"/>
    <cellStyle name="Финансовый 4 5 2 3" xfId="2154"/>
    <cellStyle name="Финансовый 4 5 2 3 2" xfId="2155"/>
    <cellStyle name="Финансовый 4 5 2 3 3" xfId="2156"/>
    <cellStyle name="Финансовый 4 5 2 3 4" xfId="2157"/>
    <cellStyle name="Финансовый 4 5 2 3 5" xfId="2158"/>
    <cellStyle name="Финансовый 4 5 2 3 6" xfId="2159"/>
    <cellStyle name="Финансовый 4 5 2 4" xfId="2160"/>
    <cellStyle name="Финансовый 4 5 2 4 2" xfId="2161"/>
    <cellStyle name="Финансовый 4 5 2 4 3" xfId="2162"/>
    <cellStyle name="Финансовый 4 5 2 4 4" xfId="2163"/>
    <cellStyle name="Финансовый 4 5 2 4 5" xfId="2164"/>
    <cellStyle name="Финансовый 4 5 2 4 6" xfId="2165"/>
    <cellStyle name="Финансовый 4 5 2 5" xfId="2166"/>
    <cellStyle name="Финансовый 4 5 2 5 2" xfId="2167"/>
    <cellStyle name="Финансовый 4 5 2 5 3" xfId="2168"/>
    <cellStyle name="Финансовый 4 5 2 5 4" xfId="2169"/>
    <cellStyle name="Финансовый 4 5 2 5 5" xfId="2170"/>
    <cellStyle name="Финансовый 4 5 2 5 6" xfId="2171"/>
    <cellStyle name="Финансовый 4 5 2 6" xfId="2172"/>
    <cellStyle name="Финансовый 4 5 2 6 2" xfId="2173"/>
    <cellStyle name="Финансовый 4 5 2 6 3" xfId="2174"/>
    <cellStyle name="Финансовый 4 5 2 6 4" xfId="2175"/>
    <cellStyle name="Финансовый 4 5 2 6 5" xfId="2176"/>
    <cellStyle name="Финансовый 4 5 2 6 6" xfId="2177"/>
    <cellStyle name="Финансовый 4 5 2 7" xfId="2178"/>
    <cellStyle name="Финансовый 4 5 2 7 2" xfId="2179"/>
    <cellStyle name="Финансовый 4 5 2 7 3" xfId="2180"/>
    <cellStyle name="Финансовый 4 5 2 7 4" xfId="2181"/>
    <cellStyle name="Финансовый 4 5 2 7 5" xfId="2182"/>
    <cellStyle name="Финансовый 4 5 2 7 6" xfId="2183"/>
    <cellStyle name="Финансовый 4 5 3" xfId="2184"/>
    <cellStyle name="Финансовый 4 5 4" xfId="2185"/>
    <cellStyle name="Финансовый 4 5 5" xfId="2186"/>
    <cellStyle name="Финансовый 4 5 6" xfId="2187"/>
    <cellStyle name="Финансовый 4 5 7" xfId="2188"/>
    <cellStyle name="Финансовый 4 6" xfId="2189"/>
    <cellStyle name="Финансовый 4 7" xfId="2190"/>
    <cellStyle name="Финансовый 4 8" xfId="2191"/>
    <cellStyle name="Финансовый 4 9" xfId="2192"/>
    <cellStyle name="Формула" xfId="2193"/>
    <cellStyle name="Формула 2" xfId="2194"/>
    <cellStyle name="ФормулаВБ" xfId="2195"/>
    <cellStyle name="ФормулаВБ 2" xfId="2196"/>
    <cellStyle name="ФормулаНаКонтроль" xfId="2197"/>
    <cellStyle name="Хороший" xfId="2198"/>
    <cellStyle name="Хороший 2 2" xfId="2199"/>
    <cellStyle name="Хороший 2 3" xfId="2200"/>
    <cellStyle name="Хороший 2 4" xfId="2201"/>
    <cellStyle name="Хороший 2 5" xfId="2202"/>
    <cellStyle name="Хороший 2 6" xfId="2203"/>
    <cellStyle name="Хороший 2 7" xfId="2204"/>
    <cellStyle name="Хороший 3 2" xfId="2205"/>
    <cellStyle name="Хороший 3 3" xfId="2206"/>
    <cellStyle name="Хороший 3 4" xfId="2207"/>
    <cellStyle name="Хороший 3 5" xfId="2208"/>
    <cellStyle name="Хороший 3 6" xfId="2209"/>
    <cellStyle name="Хороший 3 7" xfId="2210"/>
    <cellStyle name="Хороший 4 2" xfId="2211"/>
    <cellStyle name="Хороший 4 3" xfId="2212"/>
    <cellStyle name="Хороший 4 4" xfId="2213"/>
    <cellStyle name="Хороший 4 5" xfId="2214"/>
    <cellStyle name="Хороший 4 6" xfId="2215"/>
    <cellStyle name="Хороший 4 7" xfId="2216"/>
    <cellStyle name="Хороший 5 2" xfId="2217"/>
    <cellStyle name="Хороший 5 3" xfId="2218"/>
    <cellStyle name="Хороший 5 4" xfId="2219"/>
    <cellStyle name="Хороший 5 5" xfId="2220"/>
    <cellStyle name="Хороший 5 6" xfId="2221"/>
    <cellStyle name="Хороший 5 7" xfId="2222"/>
    <cellStyle name="Хороший 6 2" xfId="2223"/>
    <cellStyle name="Хороший 6 3" xfId="2224"/>
    <cellStyle name="Хороший 6 4" xfId="2225"/>
    <cellStyle name="Хороший 6 5" xfId="2226"/>
    <cellStyle name="Хороший 6 6" xfId="2227"/>
    <cellStyle name="Хороший 6 7" xfId="2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8&#104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7;&#1090;&#1088;&#1086;&#1080;&#1090;&#1077;&#1083;&#1077;&#1081;-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46;&#1091;&#1082;&#1086;&#1074;&#1072;-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7;&#1090;%20&#1057;&#1046;&#1060;\&#1065;&#1077;&#1083;&#1082;&#1091;&#1085;%202022%20(&#1040;&#1074;&#1090;&#1086;&#1089;&#1086;&#1093;&#1088;&#1072;&#1085;&#1077;&#1085;&#1085;&#1099;&#1081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7;&#1090;%20&#1057;&#1046;&#1060;\&#1053;&#1080;&#1082;&#1086;&#1083;&#1100;&#1089;&#1082;%202022%20(&#1040;&#1074;&#1090;&#1086;&#1089;&#1086;&#1093;&#1088;&#1072;&#1085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%20&#1057;.&#1046;.%20&#1085;&#1072;%202022&#1075;.%20&#1080;&#1085;&#1076;&#1077;&#1082;&#1089;&#1072;&#1094;&#1080;&#1103;\&#1052;&#1080;&#1088;&#1072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184220.48355747762</v>
          </cell>
        </row>
        <row r="23">
          <cell r="D23">
            <v>4.21196817863742</v>
          </cell>
          <cell r="E23">
            <v>45079.85302232058</v>
          </cell>
        </row>
        <row r="24">
          <cell r="D24">
            <v>3.2059042749055973</v>
          </cell>
        </row>
        <row r="27">
          <cell r="D27">
            <v>0.06716681435324502</v>
          </cell>
          <cell r="E27">
            <v>718.8729806599108</v>
          </cell>
        </row>
        <row r="28">
          <cell r="D28">
            <v>0</v>
          </cell>
          <cell r="E28">
            <v>0</v>
          </cell>
        </row>
        <row r="29">
          <cell r="D29">
            <v>0.006136204945813447</v>
          </cell>
          <cell r="E29">
            <v>65.67457429405215</v>
          </cell>
        </row>
        <row r="30">
          <cell r="D30">
            <v>0.01840861483744031</v>
          </cell>
          <cell r="E30">
            <v>197.02372288215614</v>
          </cell>
        </row>
        <row r="31">
          <cell r="D31">
            <v>0.016567753353696316</v>
          </cell>
          <cell r="E31">
            <v>177.3213505939409</v>
          </cell>
        </row>
        <row r="32">
          <cell r="D32">
            <v>0.033135506707392536</v>
          </cell>
          <cell r="E32">
            <v>354.6427011878808</v>
          </cell>
        </row>
        <row r="33">
          <cell r="D33">
            <v>0.05522584451232096</v>
          </cell>
          <cell r="E33">
            <v>591.0711686464688</v>
          </cell>
        </row>
        <row r="34">
          <cell r="D34">
            <v>0.0055225844512320965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0.04418067560985677</v>
          </cell>
          <cell r="E36">
            <v>472.85693491717507</v>
          </cell>
        </row>
        <row r="37">
          <cell r="D37">
            <v>0.18408614837440307</v>
          </cell>
          <cell r="E37">
            <v>1970.2372288215613</v>
          </cell>
        </row>
        <row r="38">
          <cell r="D38">
            <v>0.015340512364533604</v>
          </cell>
          <cell r="E38">
            <v>164.18643573513023</v>
          </cell>
        </row>
        <row r="39">
          <cell r="D39">
            <v>0.18408614837440307</v>
          </cell>
          <cell r="E39">
            <v>1970.2372288215613</v>
          </cell>
        </row>
        <row r="40">
          <cell r="D40">
            <v>0.11045168902464186</v>
          </cell>
          <cell r="E40">
            <v>1182.1423372929369</v>
          </cell>
        </row>
        <row r="41">
          <cell r="D41">
            <v>0.03419278513416752</v>
          </cell>
          <cell r="E41">
            <v>365.95854073396816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0.18408614837440307</v>
          </cell>
          <cell r="E44">
            <v>1970.2372288215613</v>
          </cell>
        </row>
        <row r="45">
          <cell r="D45">
            <v>0.05387954021141548</v>
          </cell>
          <cell r="E45">
            <v>576.6619429747376</v>
          </cell>
        </row>
        <row r="46">
          <cell r="D46">
            <v>0.11045168902464186</v>
          </cell>
          <cell r="E46">
            <v>1182.1423372929369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0.12272409891626872</v>
          </cell>
          <cell r="E50">
            <v>1313.4914858810407</v>
          </cell>
        </row>
        <row r="51">
          <cell r="D51">
            <v>0</v>
          </cell>
          <cell r="E51">
            <v>0</v>
          </cell>
        </row>
        <row r="52">
          <cell r="D52">
            <v>0.07363445934976139</v>
          </cell>
          <cell r="E52">
            <v>788.0948915286261</v>
          </cell>
        </row>
        <row r="53">
          <cell r="D53">
            <v>0</v>
          </cell>
          <cell r="E53">
            <v>0</v>
          </cell>
        </row>
        <row r="54">
          <cell r="D54">
            <v>0.033135506707392515</v>
          </cell>
          <cell r="E54">
            <v>354.6427011878806</v>
          </cell>
        </row>
        <row r="55">
          <cell r="D55">
            <v>0.04644797305101247</v>
          </cell>
          <cell r="E55">
            <v>497.1233659703762</v>
          </cell>
        </row>
        <row r="56">
          <cell r="D56">
            <v>0.01548265768367083</v>
          </cell>
          <cell r="E56">
            <v>165.70778865679216</v>
          </cell>
        </row>
        <row r="57">
          <cell r="D57">
            <v>0.48014065613211626</v>
          </cell>
          <cell r="E57">
            <v>5138.849414450814</v>
          </cell>
        </row>
        <row r="58">
          <cell r="D58">
            <v>0.05672221600317051</v>
          </cell>
          <cell r="E58">
            <v>607.0865334387333</v>
          </cell>
        </row>
        <row r="59">
          <cell r="D59">
            <v>0.016615989687075016</v>
          </cell>
          <cell r="E59">
            <v>177.83761442282648</v>
          </cell>
        </row>
        <row r="60">
          <cell r="D60">
            <v>0.0017095172340772047</v>
          </cell>
          <cell r="E60">
            <v>18.296621052881505</v>
          </cell>
        </row>
        <row r="61">
          <cell r="D61">
            <v>0.0035851294996414903</v>
          </cell>
          <cell r="E61">
            <v>38.37092400876294</v>
          </cell>
        </row>
        <row r="62">
          <cell r="D62">
            <v>0.08934170087957412</v>
          </cell>
          <cell r="E62">
            <v>956.2063561739059</v>
          </cell>
        </row>
        <row r="63">
          <cell r="D63">
            <v>0.9007846824425957</v>
          </cell>
          <cell r="E63">
            <v>9640.918299246614</v>
          </cell>
        </row>
        <row r="64">
          <cell r="D64">
            <v>0.00187660540822862</v>
          </cell>
          <cell r="E64">
            <v>20.08493236318927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0.0715005027470705</v>
          </cell>
          <cell r="E67">
            <v>765.255580801346</v>
          </cell>
        </row>
        <row r="68">
          <cell r="D68">
            <v>0.024148570650609675</v>
          </cell>
          <cell r="E68">
            <v>258.4573219593452</v>
          </cell>
        </row>
        <row r="69">
          <cell r="D69">
            <v>0.03689364960509816</v>
          </cell>
          <cell r="E69">
            <v>394.86535299344456</v>
          </cell>
        </row>
        <row r="70">
          <cell r="D70">
            <v>0.09147185852503682</v>
          </cell>
          <cell r="E70">
            <v>979.0050074217642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0.0167698407295901</v>
          </cell>
          <cell r="E73">
            <v>179.48425136065694</v>
          </cell>
        </row>
        <row r="74">
          <cell r="D74">
            <v>0.17277740700757138</v>
          </cell>
        </row>
        <row r="75">
          <cell r="D75">
            <v>0</v>
          </cell>
          <cell r="E75">
            <v>0</v>
          </cell>
        </row>
        <row r="76">
          <cell r="D76">
            <v>0.12023093414670193</v>
          </cell>
          <cell r="E76">
            <v>1286.8076419853212</v>
          </cell>
        </row>
        <row r="77">
          <cell r="D77">
            <v>0</v>
          </cell>
          <cell r="E77">
            <v>0</v>
          </cell>
        </row>
        <row r="78">
          <cell r="D78">
            <v>0.05254647286086945</v>
          </cell>
          <cell r="E78">
            <v>562.3943897353136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9.621713591768211</v>
          </cell>
        </row>
        <row r="83">
          <cell r="D83">
            <v>4.562546569613986</v>
          </cell>
          <cell r="E83">
            <v>48832.02342526457</v>
          </cell>
        </row>
        <row r="84">
          <cell r="D84">
            <v>1.9191909368789288</v>
          </cell>
          <cell r="E84">
            <v>20540.7167592278</v>
          </cell>
        </row>
        <row r="85">
          <cell r="D85">
            <v>3.1399760852752965</v>
          </cell>
          <cell r="E85">
            <v>33606.53604548444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</v>
          </cell>
          <cell r="E22">
            <v>80187.01375427734</v>
          </cell>
        </row>
        <row r="23">
          <cell r="D23">
            <v>4.211968178637416</v>
          </cell>
          <cell r="E23">
            <v>19615.978201550173</v>
          </cell>
        </row>
        <row r="24">
          <cell r="D24">
            <v>5.744761276419047</v>
          </cell>
        </row>
        <row r="27">
          <cell r="D27">
            <v>0.07128191804095119</v>
          </cell>
          <cell r="E27">
            <v>331.97414870031787</v>
          </cell>
        </row>
        <row r="28">
          <cell r="D28">
            <v>0</v>
          </cell>
          <cell r="E28">
            <v>0</v>
          </cell>
        </row>
        <row r="29">
          <cell r="D29">
            <v>0.01880230590456412</v>
          </cell>
          <cell r="E29">
            <v>87.56609905873603</v>
          </cell>
        </row>
        <row r="30">
          <cell r="D30">
            <v>0.08461037657053856</v>
          </cell>
          <cell r="E30">
            <v>394.0474457643123</v>
          </cell>
        </row>
        <row r="31">
          <cell r="D31">
            <v>0</v>
          </cell>
          <cell r="E31">
            <v>0</v>
          </cell>
        </row>
        <row r="32">
          <cell r="D32">
            <v>0.08461037657053856</v>
          </cell>
          <cell r="E32">
            <v>394.0474457643123</v>
          </cell>
        </row>
        <row r="33">
          <cell r="D33">
            <v>0.06345778242790392</v>
          </cell>
          <cell r="E33">
            <v>295.53558432323416</v>
          </cell>
        </row>
        <row r="34">
          <cell r="D34">
            <v>0.012691556485580792</v>
          </cell>
          <cell r="E34">
            <v>59.107116864646876</v>
          </cell>
        </row>
        <row r="35">
          <cell r="D35">
            <v>0.10153245188464637</v>
          </cell>
          <cell r="E35">
            <v>472.85693491717507</v>
          </cell>
        </row>
        <row r="36">
          <cell r="D36">
            <v>0.10153245188464637</v>
          </cell>
          <cell r="E36">
            <v>472.85693491717507</v>
          </cell>
        </row>
        <row r="37">
          <cell r="D37">
            <v>0.09401152952282076</v>
          </cell>
          <cell r="E37">
            <v>437.8304952936808</v>
          </cell>
        </row>
        <row r="38">
          <cell r="D38">
            <v>0.014101729428423119</v>
          </cell>
          <cell r="E38">
            <v>65.67457429405215</v>
          </cell>
        </row>
        <row r="39">
          <cell r="D39">
            <v>0.1692207531410773</v>
          </cell>
          <cell r="E39">
            <v>788.0948915286252</v>
          </cell>
        </row>
        <row r="40">
          <cell r="D40">
            <v>0.08461037657053856</v>
          </cell>
          <cell r="E40">
            <v>394.0474457643123</v>
          </cell>
        </row>
        <row r="41">
          <cell r="D41">
            <v>0.03928954529910333</v>
          </cell>
          <cell r="E41">
            <v>182.97927036698403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0.1692207531410773</v>
          </cell>
          <cell r="E44">
            <v>788.0948915286252</v>
          </cell>
        </row>
        <row r="45">
          <cell r="D45">
            <v>0.06191079865313248</v>
          </cell>
          <cell r="E45">
            <v>288.33097148736863</v>
          </cell>
        </row>
        <row r="46">
          <cell r="D46">
            <v>0.08461037657053856</v>
          </cell>
          <cell r="E46">
            <v>394.0474457643123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0.028203458856846192</v>
          </cell>
          <cell r="E50">
            <v>131.3491485881041</v>
          </cell>
        </row>
        <row r="51">
          <cell r="D51">
            <v>0</v>
          </cell>
          <cell r="E51">
            <v>0</v>
          </cell>
        </row>
        <row r="52">
          <cell r="D52">
            <v>0.067688301256431</v>
          </cell>
          <cell r="E52">
            <v>315.23795661145044</v>
          </cell>
        </row>
        <row r="53">
          <cell r="D53">
            <v>0.06345778242790392</v>
          </cell>
          <cell r="E53">
            <v>295.53558432323416</v>
          </cell>
        </row>
        <row r="54">
          <cell r="D54">
            <v>0.025383112971161578</v>
          </cell>
          <cell r="E54">
            <v>118.21423372929371</v>
          </cell>
        </row>
        <row r="55">
          <cell r="D55">
            <v>0.08895247608906208</v>
          </cell>
          <cell r="E55">
            <v>414.2694716419799</v>
          </cell>
        </row>
        <row r="56">
          <cell r="D56">
            <v>0.03558099043562487</v>
          </cell>
          <cell r="E56">
            <v>165.70778865679216</v>
          </cell>
        </row>
        <row r="57">
          <cell r="D57">
            <v>3.3295492891978604</v>
          </cell>
          <cell r="E57">
            <v>15506.376949652276</v>
          </cell>
        </row>
        <row r="58">
          <cell r="D58">
            <v>0.13035440467206333</v>
          </cell>
          <cell r="E58">
            <v>607.0865334387333</v>
          </cell>
        </row>
        <row r="59">
          <cell r="D59">
            <v>0.025457014861980945</v>
          </cell>
          <cell r="E59">
            <v>118.55840961521766</v>
          </cell>
        </row>
        <row r="60">
          <cell r="D60">
            <v>0.001964337053689074</v>
          </cell>
          <cell r="E60">
            <v>9.148310526440756</v>
          </cell>
        </row>
        <row r="61">
          <cell r="D61">
            <v>0.005492702912875114</v>
          </cell>
          <cell r="E61">
            <v>25.580616005841986</v>
          </cell>
        </row>
        <row r="62">
          <cell r="D62">
            <v>0.27375715198657424</v>
          </cell>
          <cell r="E62">
            <v>1274.9418082318737</v>
          </cell>
        </row>
        <row r="63">
          <cell r="D63">
            <v>0</v>
          </cell>
          <cell r="E63">
            <v>0</v>
          </cell>
        </row>
        <row r="64">
          <cell r="D64">
            <v>0.01751776831969432</v>
          </cell>
          <cell r="E64">
            <v>81.58375061848038</v>
          </cell>
        </row>
        <row r="65">
          <cell r="D65">
            <v>0.04145871835660997</v>
          </cell>
          <cell r="E65">
            <v>193.08154313040396</v>
          </cell>
        </row>
        <row r="66">
          <cell r="D66">
            <v>0.10954444455915509</v>
          </cell>
          <cell r="E66">
            <v>510.17038720089715</v>
          </cell>
        </row>
        <row r="67">
          <cell r="D67">
            <v>0.036997526691194486</v>
          </cell>
          <cell r="E67">
            <v>172.30488130623098</v>
          </cell>
        </row>
        <row r="68">
          <cell r="D68">
            <v>0.05652399911154706</v>
          </cell>
          <cell r="E68">
            <v>263.243568662297</v>
          </cell>
        </row>
        <row r="69">
          <cell r="D69">
            <v>0.14014214655755447</v>
          </cell>
          <cell r="E69">
            <v>652.6700049478427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0.011240568005137187</v>
          </cell>
          <cell r="E72">
            <v>52.34957331352491</v>
          </cell>
        </row>
        <row r="73">
          <cell r="D73">
            <v>0.259937512225429</v>
          </cell>
        </row>
        <row r="74">
          <cell r="D74">
            <v>0</v>
          </cell>
          <cell r="E74">
            <v>0</v>
          </cell>
        </row>
        <row r="75">
          <cell r="D75">
            <v>0.11052199965518512</v>
          </cell>
          <cell r="E75">
            <v>514.7230567941282</v>
          </cell>
        </row>
        <row r="76">
          <cell r="D76">
            <v>0</v>
          </cell>
          <cell r="E76">
            <v>0</v>
          </cell>
        </row>
        <row r="77">
          <cell r="D77">
            <v>0.12075804984439438</v>
          </cell>
          <cell r="E77">
            <v>562.3943897353136</v>
          </cell>
        </row>
        <row r="78">
          <cell r="D78">
            <v>0.02865746272584947</v>
          </cell>
          <cell r="E78">
            <v>133.46353540682614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3.495091716429376</v>
          </cell>
          <cell r="E82">
            <v>16277.341141754892</v>
          </cell>
        </row>
        <row r="83">
          <cell r="D83">
            <v>2.125348193921154</v>
          </cell>
          <cell r="E83">
            <v>9898.171608729599</v>
          </cell>
        </row>
        <row r="84">
          <cell r="D84">
            <v>1.380752298326808</v>
          </cell>
          <cell r="E84">
            <v>6430.439603767611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17.213116887225656</v>
          </cell>
          <cell r="E22">
            <v>246785.86016929394</v>
          </cell>
        </row>
        <row r="23">
          <cell r="D23">
            <v>4.2119681786374175</v>
          </cell>
          <cell r="E23">
            <v>60369.297510774384</v>
          </cell>
        </row>
        <row r="24">
          <cell r="D24">
            <v>9.3</v>
          </cell>
        </row>
        <row r="25">
          <cell r="D25">
            <v>0.3092003930583018</v>
          </cell>
          <cell r="E25">
            <v>4431.7073936260285</v>
          </cell>
        </row>
        <row r="26">
          <cell r="D26">
            <v>0</v>
          </cell>
          <cell r="E26">
            <v>0</v>
          </cell>
        </row>
        <row r="27">
          <cell r="D27">
            <v>0.17836241661951205</v>
          </cell>
          <cell r="E27">
            <v>2556.4328449241425</v>
          </cell>
        </row>
        <row r="28">
          <cell r="D28">
            <v>0</v>
          </cell>
          <cell r="E28">
            <v>0</v>
          </cell>
        </row>
        <row r="29">
          <cell r="D29">
            <v>0.022910587705839803</v>
          </cell>
          <cell r="E29">
            <v>328.37287147026075</v>
          </cell>
        </row>
        <row r="30">
          <cell r="D30">
            <v>0.34365881558759637</v>
          </cell>
          <cell r="E30">
            <v>4925.593072053902</v>
          </cell>
        </row>
        <row r="31">
          <cell r="D31">
            <v>0.08247811574102316</v>
          </cell>
          <cell r="E31">
            <v>1182.1423372929369</v>
          </cell>
        </row>
        <row r="32">
          <cell r="D32">
            <v>0.1649562314820464</v>
          </cell>
          <cell r="E32">
            <v>2364.284674585875</v>
          </cell>
        </row>
        <row r="33">
          <cell r="D33">
            <v>0.14433670254679068</v>
          </cell>
          <cell r="E33">
            <v>2068.7490902626414</v>
          </cell>
        </row>
        <row r="34">
          <cell r="D34">
            <v>0.0123717173611535</v>
          </cell>
          <cell r="E34">
            <v>177.3213505939409</v>
          </cell>
        </row>
        <row r="35">
          <cell r="D35">
            <v>0.24743434722306926</v>
          </cell>
          <cell r="E35">
            <v>3546.427011878807</v>
          </cell>
        </row>
        <row r="36">
          <cell r="D36">
            <v>0.09897373888922782</v>
          </cell>
          <cell r="E36">
            <v>1418.5708047515245</v>
          </cell>
        </row>
        <row r="37">
          <cell r="D37">
            <v>0.36656940329343657</v>
          </cell>
          <cell r="E37">
            <v>5253.965943524168</v>
          </cell>
        </row>
        <row r="38">
          <cell r="D38">
            <v>0.0458211754116796</v>
          </cell>
          <cell r="E38">
            <v>656.7457429405214</v>
          </cell>
        </row>
        <row r="39">
          <cell r="D39">
            <v>0.4123905787051159</v>
          </cell>
          <cell r="E39">
            <v>5910.711686464686</v>
          </cell>
        </row>
        <row r="40">
          <cell r="D40">
            <v>0.4123905787051159</v>
          </cell>
          <cell r="E40">
            <v>5910.711686464686</v>
          </cell>
        </row>
        <row r="41">
          <cell r="D41">
            <v>0.07659882383078706</v>
          </cell>
          <cell r="E41">
            <v>1097.875622201905</v>
          </cell>
        </row>
        <row r="42">
          <cell r="D42">
            <v>0.00458211754116796</v>
          </cell>
          <cell r="E42">
            <v>65.67457429405215</v>
          </cell>
        </row>
        <row r="43">
          <cell r="D43">
            <v>0.018328470164671835</v>
          </cell>
          <cell r="E43">
            <v>262.6982971762085</v>
          </cell>
        </row>
        <row r="44">
          <cell r="D44">
            <v>0.4123905787051159</v>
          </cell>
          <cell r="E44">
            <v>5910.711686464686</v>
          </cell>
        </row>
        <row r="45">
          <cell r="D45">
            <v>0.12070117694548244</v>
          </cell>
          <cell r="E45">
            <v>1729.9858289242109</v>
          </cell>
        </row>
        <row r="46">
          <cell r="D46">
            <v>0.4123905787051159</v>
          </cell>
          <cell r="E46">
            <v>5910.711686464686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0.09164235082335905</v>
          </cell>
          <cell r="E50">
            <v>1313.4914858810407</v>
          </cell>
        </row>
        <row r="51">
          <cell r="D51">
            <v>0</v>
          </cell>
          <cell r="E51">
            <v>0</v>
          </cell>
        </row>
        <row r="52">
          <cell r="D52">
            <v>0.1649562314820464</v>
          </cell>
          <cell r="E52">
            <v>2364.284674585875</v>
          </cell>
        </row>
        <row r="53">
          <cell r="D53">
            <v>0.020619528935255788</v>
          </cell>
          <cell r="E53">
            <v>295.53558432323416</v>
          </cell>
        </row>
        <row r="54">
          <cell r="D54">
            <v>0.123717173611535</v>
          </cell>
          <cell r="E54">
            <v>1773.213505939409</v>
          </cell>
        </row>
        <row r="55">
          <cell r="D55">
            <v>0.1734215805601055</v>
          </cell>
          <cell r="E55">
            <v>2485.6168298518805</v>
          </cell>
        </row>
        <row r="56">
          <cell r="D56">
            <v>0.011561438704007042</v>
          </cell>
          <cell r="E56">
            <v>165.70778865679216</v>
          </cell>
        </row>
        <row r="57">
          <cell r="D57">
            <v>0.5081636957821682</v>
          </cell>
          <cell r="E57">
            <v>7283.408618906661</v>
          </cell>
        </row>
        <row r="58">
          <cell r="D58">
            <v>0.009412544551095435</v>
          </cell>
          <cell r="E58">
            <v>134.90811854194067</v>
          </cell>
        </row>
        <row r="59">
          <cell r="D59">
            <v>0.020679561846815995</v>
          </cell>
          <cell r="E59">
            <v>296.39602403804435</v>
          </cell>
        </row>
        <row r="60">
          <cell r="D60">
            <v>0.001276555945305977</v>
          </cell>
          <cell r="E60">
            <v>18.296621052881505</v>
          </cell>
        </row>
        <row r="61">
          <cell r="D61">
            <v>0.0026771408244559984</v>
          </cell>
          <cell r="E61">
            <v>38.37092400876294</v>
          </cell>
        </row>
        <row r="62">
          <cell r="D62">
            <v>0.10007183064445596</v>
          </cell>
          <cell r="E62">
            <v>1434.3095342608585</v>
          </cell>
        </row>
        <row r="63">
          <cell r="D63">
            <v>0.9533582867601237</v>
          </cell>
          <cell r="E63">
            <v>13664.293652475502</v>
          </cell>
        </row>
        <row r="64">
          <cell r="D64">
            <v>0</v>
          </cell>
          <cell r="E64">
            <v>0</v>
          </cell>
        </row>
        <row r="65">
          <cell r="D65">
            <v>0.011384202754309044</v>
          </cell>
          <cell r="E65">
            <v>163.16750123696067</v>
          </cell>
        </row>
        <row r="66">
          <cell r="D66">
            <v>0.060620879666695666</v>
          </cell>
          <cell r="E66">
            <v>868.8669440868158</v>
          </cell>
        </row>
        <row r="67">
          <cell r="D67">
            <v>0.2669595545885472</v>
          </cell>
          <cell r="E67">
            <v>3826.2779040067294</v>
          </cell>
        </row>
        <row r="68">
          <cell r="D68">
            <v>0.09016288581412767</v>
          </cell>
          <cell r="E68">
            <v>1292.286609796729</v>
          </cell>
        </row>
        <row r="69">
          <cell r="D69">
            <v>0.13774885332713935</v>
          </cell>
          <cell r="E69">
            <v>1974.3267649672227</v>
          </cell>
        </row>
        <row r="70">
          <cell r="D70">
            <v>0.3415260826292712</v>
          </cell>
          <cell r="E70">
            <v>4895.025037108819</v>
          </cell>
        </row>
        <row r="71">
          <cell r="D71">
            <v>2.305301057747579</v>
          </cell>
          <cell r="E71">
            <v>33041.41900048451</v>
          </cell>
        </row>
        <row r="72">
          <cell r="D72">
            <v>0</v>
          </cell>
          <cell r="E72">
            <v>0</v>
          </cell>
        </row>
        <row r="73">
          <cell r="D73">
            <v>0.02817590181691493</v>
          </cell>
          <cell r="E73">
            <v>403.83956556147837</v>
          </cell>
        </row>
        <row r="74">
          <cell r="D74">
            <v>0.20520097720712463</v>
          </cell>
        </row>
        <row r="75">
          <cell r="D75">
            <v>0</v>
          </cell>
          <cell r="E75">
            <v>0</v>
          </cell>
        </row>
        <row r="76">
          <cell r="D76">
            <v>0.10773674162636643</v>
          </cell>
          <cell r="E76">
            <v>1544.169170382385</v>
          </cell>
        </row>
        <row r="77">
          <cell r="D77">
            <v>0.042706364445086374</v>
          </cell>
          <cell r="E77">
            <v>612.101780318534</v>
          </cell>
        </row>
        <row r="78">
          <cell r="D78">
            <v>0.03923827791745601</v>
          </cell>
          <cell r="E78">
            <v>562.3943897353136</v>
          </cell>
        </row>
        <row r="79">
          <cell r="D79">
            <v>0.015519593218215796</v>
          </cell>
          <cell r="E79">
            <v>222.43922567804339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3.4908057878623326</v>
          </cell>
        </row>
        <row r="83">
          <cell r="D83">
            <v>1.3689987899377665</v>
          </cell>
          <cell r="E83">
            <v>19621.58585642002</v>
          </cell>
        </row>
        <row r="84">
          <cell r="D84">
            <v>0.8434455694070918</v>
          </cell>
          <cell r="E84">
            <v>12088.936657197966</v>
          </cell>
        </row>
        <row r="85">
          <cell r="D85">
            <v>1.2783614285174743</v>
          </cell>
          <cell r="E85">
            <v>18322.498682655256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96246.00942041649</v>
          </cell>
        </row>
        <row r="23">
          <cell r="D23">
            <v>4.211968178637434</v>
          </cell>
          <cell r="E23">
            <v>23553.32605494053</v>
          </cell>
        </row>
        <row r="24">
          <cell r="D24">
            <v>4.551238966536116</v>
          </cell>
        </row>
        <row r="27">
          <cell r="D27">
            <v>0.1187318128398848</v>
          </cell>
          <cell r="E27">
            <v>663.9482974006359</v>
          </cell>
        </row>
        <row r="28">
          <cell r="D28">
            <v>0</v>
          </cell>
          <cell r="E28">
            <v>0</v>
          </cell>
        </row>
        <row r="29">
          <cell r="D29">
            <v>0.009786983532136992</v>
          </cell>
          <cell r="E29">
            <v>54.72881191171005</v>
          </cell>
        </row>
        <row r="30">
          <cell r="D30">
            <v>0.03523314071569316</v>
          </cell>
          <cell r="E30">
            <v>197.02372288215614</v>
          </cell>
        </row>
        <row r="31">
          <cell r="D31">
            <v>0.0211398844294159</v>
          </cell>
          <cell r="E31">
            <v>118.21423372929371</v>
          </cell>
        </row>
        <row r="32">
          <cell r="D32">
            <v>0</v>
          </cell>
          <cell r="E32">
            <v>0</v>
          </cell>
        </row>
        <row r="33">
          <cell r="D33">
            <v>0.07046628143138632</v>
          </cell>
          <cell r="E33">
            <v>394.0474457643123</v>
          </cell>
        </row>
        <row r="34">
          <cell r="D34">
            <v>0.03523314071569316</v>
          </cell>
          <cell r="E34">
            <v>197.02372288215614</v>
          </cell>
        </row>
        <row r="35">
          <cell r="D35">
            <v>0</v>
          </cell>
          <cell r="E35">
            <v>0</v>
          </cell>
        </row>
        <row r="36">
          <cell r="D36">
            <v>0.08455953771766363</v>
          </cell>
          <cell r="E36">
            <v>472.85693491717507</v>
          </cell>
        </row>
        <row r="37">
          <cell r="D37">
            <v>0.23488760477128767</v>
          </cell>
          <cell r="E37">
            <v>1313.4914858810407</v>
          </cell>
        </row>
        <row r="38">
          <cell r="D38">
            <v>0.011744380238564405</v>
          </cell>
          <cell r="E38">
            <v>65.67457429405215</v>
          </cell>
        </row>
        <row r="39">
          <cell r="D39">
            <v>0.10569942214707954</v>
          </cell>
          <cell r="E39">
            <v>591.0711686464688</v>
          </cell>
        </row>
        <row r="40">
          <cell r="D40">
            <v>0.07046628143138632</v>
          </cell>
          <cell r="E40">
            <v>394.0474457643123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0.10569942214707954</v>
          </cell>
          <cell r="E44">
            <v>591.0711686464688</v>
          </cell>
        </row>
        <row r="45">
          <cell r="D45">
            <v>0</v>
          </cell>
          <cell r="E45">
            <v>0</v>
          </cell>
        </row>
        <row r="46">
          <cell r="D46">
            <v>0.07046628143138632</v>
          </cell>
          <cell r="E46">
            <v>394.0474457643123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0.11744380238564402</v>
          </cell>
          <cell r="E50">
            <v>656.7457429405214</v>
          </cell>
        </row>
        <row r="51">
          <cell r="D51">
            <v>0</v>
          </cell>
          <cell r="E51">
            <v>0</v>
          </cell>
        </row>
        <row r="52">
          <cell r="D52">
            <v>0.07046628143138632</v>
          </cell>
          <cell r="E52">
            <v>394.0474457643123</v>
          </cell>
        </row>
        <row r="53">
          <cell r="D53">
            <v>0.05284971107353973</v>
          </cell>
          <cell r="E53">
            <v>295.53558432323416</v>
          </cell>
        </row>
        <row r="54">
          <cell r="D54">
            <v>0.042279768858831814</v>
          </cell>
          <cell r="E54">
            <v>236.42846745858753</v>
          </cell>
        </row>
        <row r="55">
          <cell r="D55">
            <v>0.0740825235411266</v>
          </cell>
          <cell r="E55">
            <v>414.2694716419799</v>
          </cell>
        </row>
        <row r="56">
          <cell r="D56">
            <v>0.02963300941645067</v>
          </cell>
          <cell r="E56">
            <v>165.70778865679216</v>
          </cell>
        </row>
        <row r="57">
          <cell r="D57">
            <v>0.8321331973993268</v>
          </cell>
          <cell r="E57">
            <v>4653.288839857035</v>
          </cell>
        </row>
        <row r="58">
          <cell r="D58">
            <v>0.03618780003807425</v>
          </cell>
          <cell r="E58">
            <v>202.3621778129112</v>
          </cell>
        </row>
        <row r="59">
          <cell r="D59">
            <v>0.031802148501936064</v>
          </cell>
          <cell r="E59">
            <v>177.83761442282648</v>
          </cell>
        </row>
        <row r="60">
          <cell r="D60">
            <v>0.0032719279422177227</v>
          </cell>
          <cell r="E60">
            <v>18.296621052881505</v>
          </cell>
        </row>
        <row r="61">
          <cell r="D61">
            <v>0.006861753220451169</v>
          </cell>
          <cell r="E61">
            <v>38.37092400876294</v>
          </cell>
        </row>
        <row r="62">
          <cell r="D62">
            <v>0.17099541419418918</v>
          </cell>
          <cell r="E62">
            <v>956.2063561739059</v>
          </cell>
        </row>
        <row r="63">
          <cell r="D63">
            <v>1.5611526089201668</v>
          </cell>
          <cell r="E63">
            <v>8729.965389081573</v>
          </cell>
        </row>
        <row r="64">
          <cell r="D64">
            <v>0.0035917261021440037</v>
          </cell>
          <cell r="E64">
            <v>20.08493236318927</v>
          </cell>
        </row>
        <row r="65">
          <cell r="D65">
            <v>0</v>
          </cell>
          <cell r="E65">
            <v>0</v>
          </cell>
        </row>
        <row r="66">
          <cell r="D66">
            <v>0.10358451884678317</v>
          </cell>
          <cell r="E66">
            <v>579.2446293912116</v>
          </cell>
        </row>
        <row r="67">
          <cell r="D67">
            <v>0.13684827982856687</v>
          </cell>
          <cell r="E67">
            <v>765.255580801346</v>
          </cell>
        </row>
        <row r="68">
          <cell r="D68">
            <v>0.04621912052205745</v>
          </cell>
          <cell r="E68">
            <v>258.4573219593452</v>
          </cell>
        </row>
        <row r="69">
          <cell r="D69">
            <v>0.0706125452420323</v>
          </cell>
          <cell r="E69">
            <v>394.86535299344456</v>
          </cell>
        </row>
        <row r="70">
          <cell r="D70">
            <v>0.17507242621991492</v>
          </cell>
          <cell r="E70">
            <v>979.0050074217642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0.01203622930261915</v>
          </cell>
          <cell r="E73">
            <v>67.30659426024629</v>
          </cell>
        </row>
        <row r="74">
          <cell r="D74">
            <v>0.2386407322829946</v>
          </cell>
        </row>
        <row r="75">
          <cell r="D75">
            <v>0</v>
          </cell>
          <cell r="E75">
            <v>0</v>
          </cell>
        </row>
        <row r="76">
          <cell r="D76">
            <v>0.13806948948340347</v>
          </cell>
          <cell r="E76">
            <v>772.0845851911922</v>
          </cell>
        </row>
        <row r="77">
          <cell r="D77">
            <v>0</v>
          </cell>
          <cell r="E77">
            <v>0</v>
          </cell>
        </row>
        <row r="78">
          <cell r="D78">
            <v>0.10057124279959112</v>
          </cell>
          <cell r="E78">
            <v>562.3943897353136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8.209527197725226</v>
          </cell>
        </row>
        <row r="83">
          <cell r="D83">
            <v>3.593379257157219</v>
          </cell>
          <cell r="E83">
            <v>20094.17680602317</v>
          </cell>
        </row>
        <row r="84">
          <cell r="D84">
            <v>4.616147940568007</v>
          </cell>
          <cell r="E84">
            <v>25813.499283656296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60608.89431908853</v>
          </cell>
        </row>
        <row r="23">
          <cell r="D23">
            <v>4.211968178637418</v>
          </cell>
          <cell r="E23">
            <v>14829.497563346622</v>
          </cell>
        </row>
        <row r="24">
          <cell r="D24">
            <v>7.22222921605944</v>
          </cell>
        </row>
        <row r="27">
          <cell r="D27">
            <v>0.04714470414398974</v>
          </cell>
          <cell r="E27">
            <v>165.98707435015905</v>
          </cell>
        </row>
        <row r="28">
          <cell r="D28">
            <v>0</v>
          </cell>
          <cell r="E28">
            <v>0</v>
          </cell>
        </row>
        <row r="29">
          <cell r="D29">
            <v>0.01865331012669057</v>
          </cell>
          <cell r="E29">
            <v>65.67457429405215</v>
          </cell>
        </row>
        <row r="30">
          <cell r="D30">
            <v>0.22383972152028667</v>
          </cell>
          <cell r="E30">
            <v>788.0948915286252</v>
          </cell>
        </row>
        <row r="31">
          <cell r="D31">
            <v>0.033575958228042976</v>
          </cell>
          <cell r="E31">
            <v>118.21423372929371</v>
          </cell>
        </row>
        <row r="32">
          <cell r="D32">
            <v>0.10072787468412885</v>
          </cell>
          <cell r="E32">
            <v>354.6427011878808</v>
          </cell>
        </row>
        <row r="33">
          <cell r="D33">
            <v>0.11191986076014322</v>
          </cell>
          <cell r="E33">
            <v>394.0474457643123</v>
          </cell>
        </row>
        <row r="34">
          <cell r="D34">
            <v>0.016787979114021495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0.067151916456086</v>
          </cell>
          <cell r="E36">
            <v>236.42846745858753</v>
          </cell>
        </row>
        <row r="37">
          <cell r="D37">
            <v>0.18653310126690567</v>
          </cell>
          <cell r="E37">
            <v>656.7457429405214</v>
          </cell>
        </row>
        <row r="38">
          <cell r="D38">
            <v>0.03730662025338107</v>
          </cell>
          <cell r="E38">
            <v>131.34914858810407</v>
          </cell>
        </row>
        <row r="39">
          <cell r="D39">
            <v>0.2797996519003582</v>
          </cell>
          <cell r="E39">
            <v>985.1186144107811</v>
          </cell>
        </row>
        <row r="40">
          <cell r="D40">
            <v>0.11191986076014322</v>
          </cell>
          <cell r="E40">
            <v>394.0474457643123</v>
          </cell>
        </row>
        <row r="41">
          <cell r="D41">
            <v>0.05197093568705522</v>
          </cell>
          <cell r="E41">
            <v>182.97927036698403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0.2797996519003582</v>
          </cell>
          <cell r="E44">
            <v>985.1186144107811</v>
          </cell>
        </row>
        <row r="45">
          <cell r="D45">
            <v>0.08189359562808698</v>
          </cell>
          <cell r="E45">
            <v>288.33097148736863</v>
          </cell>
        </row>
        <row r="46">
          <cell r="D46">
            <v>0.11191986076014322</v>
          </cell>
          <cell r="E46">
            <v>394.0474457643123</v>
          </cell>
        </row>
        <row r="47">
          <cell r="D47">
            <v>0.41679034310384017</v>
          </cell>
          <cell r="E47">
            <v>1467.4354400000002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0.03730662025338107</v>
          </cell>
          <cell r="E51">
            <v>131.34914858810407</v>
          </cell>
        </row>
        <row r="52">
          <cell r="D52">
            <v>0</v>
          </cell>
          <cell r="E52">
            <v>0</v>
          </cell>
        </row>
        <row r="53">
          <cell r="D53">
            <v>0.22383972152028667</v>
          </cell>
          <cell r="E53">
            <v>788.0948915286252</v>
          </cell>
        </row>
        <row r="54">
          <cell r="D54">
            <v>0.027979965190035816</v>
          </cell>
          <cell r="E54">
            <v>98.5118614410781</v>
          </cell>
        </row>
        <row r="55">
          <cell r="D55">
            <v>0.067151916456086</v>
          </cell>
          <cell r="E55">
            <v>236.42846745858753</v>
          </cell>
        </row>
        <row r="56">
          <cell r="D56">
            <v>0.11766344911440013</v>
          </cell>
          <cell r="E56">
            <v>414.2694716419799</v>
          </cell>
        </row>
        <row r="57">
          <cell r="D57">
            <v>0.0470653796457601</v>
          </cell>
          <cell r="E57">
            <v>165.70778865679216</v>
          </cell>
        </row>
        <row r="58">
          <cell r="D58">
            <v>0.7700086745858687</v>
          </cell>
          <cell r="E58">
            <v>2711.0465414819264</v>
          </cell>
        </row>
        <row r="59">
          <cell r="D59">
            <v>0.01915873076317039</v>
          </cell>
          <cell r="E59">
            <v>67.4540592709703</v>
          </cell>
        </row>
        <row r="60">
          <cell r="D60">
            <v>0.016836856625655754</v>
          </cell>
          <cell r="E60">
            <v>59.27920480760877</v>
          </cell>
        </row>
        <row r="61">
          <cell r="D61">
            <v>0.0017322408782929537</v>
          </cell>
          <cell r="E61">
            <v>6.098873684293832</v>
          </cell>
        </row>
        <row r="62">
          <cell r="D62">
            <v>0.00968742558730668</v>
          </cell>
          <cell r="E62">
            <v>34.10748800778936</v>
          </cell>
        </row>
        <row r="63">
          <cell r="D63">
            <v>0.09052926950067285</v>
          </cell>
          <cell r="E63">
            <v>318.7354520579689</v>
          </cell>
        </row>
        <row r="64">
          <cell r="D64">
            <v>1.4446017235916389</v>
          </cell>
          <cell r="E64">
            <v>5086.153748421442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0.08226037113599326</v>
          </cell>
          <cell r="E67">
            <v>289.62231469560504</v>
          </cell>
        </row>
        <row r="68">
          <cell r="D68">
            <v>0.36225459213878763</v>
          </cell>
          <cell r="E68">
            <v>1275.4259680022435</v>
          </cell>
        </row>
        <row r="69">
          <cell r="D69">
            <v>0.12234781960508302</v>
          </cell>
          <cell r="E69">
            <v>430.7622032655763</v>
          </cell>
        </row>
        <row r="70">
          <cell r="D70">
            <v>0.18692027995221028</v>
          </cell>
          <cell r="E70">
            <v>658.1089216557419</v>
          </cell>
        </row>
        <row r="71">
          <cell r="D71">
            <v>0.46343871062531433</v>
          </cell>
          <cell r="E71">
            <v>1631.6750123696065</v>
          </cell>
        </row>
        <row r="72">
          <cell r="D72">
            <v>0.9409659580536381</v>
          </cell>
          <cell r="E72">
            <v>3312.952945115249</v>
          </cell>
        </row>
        <row r="73">
          <cell r="D73">
            <v>0</v>
          </cell>
          <cell r="E73">
            <v>0</v>
          </cell>
        </row>
        <row r="74">
          <cell r="D74">
            <v>0.01274456454219614</v>
          </cell>
          <cell r="E74">
            <v>44.871062840164164</v>
          </cell>
        </row>
        <row r="75">
          <cell r="D75">
            <v>0.4011777785329769</v>
          </cell>
        </row>
        <row r="76">
          <cell r="D76">
            <v>0.20173792015631078</v>
          </cell>
          <cell r="E76">
            <v>710.278869286339</v>
          </cell>
        </row>
        <row r="77">
          <cell r="D77">
            <v>0.14619491501764606</v>
          </cell>
          <cell r="E77">
            <v>514.7230567941282</v>
          </cell>
        </row>
        <row r="78">
          <cell r="D78">
            <v>0</v>
          </cell>
          <cell r="E78">
            <v>0</v>
          </cell>
        </row>
        <row r="79">
          <cell r="D79">
            <v>0.05324494335902006</v>
          </cell>
          <cell r="E79">
            <v>187.4647965784378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5.379148321171589</v>
          </cell>
        </row>
        <row r="84">
          <cell r="D84">
            <v>0.7559544045177339</v>
          </cell>
          <cell r="E84">
            <v>2661.564267426037</v>
          </cell>
        </row>
        <row r="85">
          <cell r="D85">
            <v>4.623193916653855</v>
          </cell>
          <cell r="E85">
            <v>16277.341141754892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17.20548186436506</v>
          </cell>
          <cell r="E22">
            <v>100521.83955309204</v>
          </cell>
        </row>
        <row r="23">
          <cell r="D23">
            <v>4.2119681786374175</v>
          </cell>
          <cell r="E23">
            <v>24589.47022688524</v>
          </cell>
        </row>
        <row r="27">
          <cell r="D27">
            <v>0.05686436257285335</v>
          </cell>
          <cell r="E27">
            <v>331.97414870031787</v>
          </cell>
        </row>
        <row r="28">
          <cell r="D28">
            <v>0</v>
          </cell>
          <cell r="E28">
            <v>0</v>
          </cell>
        </row>
        <row r="29">
          <cell r="D29">
            <v>0.0187491647522131</v>
          </cell>
          <cell r="E29">
            <v>109.45762382342008</v>
          </cell>
        </row>
        <row r="30">
          <cell r="D30">
            <v>0.13499398621593442</v>
          </cell>
          <cell r="E30">
            <v>788.0948915286252</v>
          </cell>
        </row>
        <row r="31">
          <cell r="D31">
            <v>0.03374849655398358</v>
          </cell>
          <cell r="E31">
            <v>197.02372288215614</v>
          </cell>
        </row>
        <row r="32">
          <cell r="D32">
            <v>0.13499398621593442</v>
          </cell>
          <cell r="E32">
            <v>788.0948915286252</v>
          </cell>
        </row>
        <row r="33">
          <cell r="D33">
            <v>0.16874248276991796</v>
          </cell>
          <cell r="E33">
            <v>985.1186144107811</v>
          </cell>
        </row>
        <row r="34">
          <cell r="D34">
            <v>0.020249097932390152</v>
          </cell>
          <cell r="E34">
            <v>118.21423372929371</v>
          </cell>
        </row>
        <row r="35">
          <cell r="D35">
            <v>0</v>
          </cell>
          <cell r="E35">
            <v>0</v>
          </cell>
        </row>
        <row r="36">
          <cell r="D36">
            <v>0.20249097932390148</v>
          </cell>
          <cell r="E36">
            <v>1182.1423372929369</v>
          </cell>
        </row>
        <row r="37">
          <cell r="D37">
            <v>0.6749699310796715</v>
          </cell>
          <cell r="E37">
            <v>3940.4744576431226</v>
          </cell>
        </row>
        <row r="38">
          <cell r="D38">
            <v>0.03374849655398358</v>
          </cell>
          <cell r="E38">
            <v>197.02372288215614</v>
          </cell>
        </row>
        <row r="39">
          <cell r="D39">
            <v>0.4049819586478032</v>
          </cell>
          <cell r="E39">
            <v>2364.284674585875</v>
          </cell>
        </row>
        <row r="40">
          <cell r="D40">
            <v>0.13499398621593442</v>
          </cell>
          <cell r="E40">
            <v>788.0948915286252</v>
          </cell>
        </row>
        <row r="41">
          <cell r="D41">
            <v>0.06268560135902161</v>
          </cell>
          <cell r="E41">
            <v>365.95854073396816</v>
          </cell>
        </row>
        <row r="42">
          <cell r="D42">
            <v>0.006749699310796715</v>
          </cell>
          <cell r="E42">
            <v>39.40474457643122</v>
          </cell>
        </row>
        <row r="43">
          <cell r="D43">
            <v>0.040498195864780324</v>
          </cell>
          <cell r="E43">
            <v>236.42846745858753</v>
          </cell>
        </row>
        <row r="44">
          <cell r="D44">
            <v>0.4049819586478032</v>
          </cell>
          <cell r="E44">
            <v>2364.284674585875</v>
          </cell>
        </row>
        <row r="45">
          <cell r="D45">
            <v>0.09877731123239768</v>
          </cell>
          <cell r="E45">
            <v>576.6619429747376</v>
          </cell>
        </row>
        <row r="46">
          <cell r="D46">
            <v>0.13499398621593442</v>
          </cell>
          <cell r="E46">
            <v>788.0948915286252</v>
          </cell>
        </row>
        <row r="47">
          <cell r="D47">
            <v>0.37712515244946904</v>
          </cell>
          <cell r="E47">
            <v>2201.65664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0.1012454896619508</v>
          </cell>
          <cell r="E51">
            <v>591.0711686464688</v>
          </cell>
        </row>
        <row r="52">
          <cell r="D52">
            <v>0.053187782971291</v>
          </cell>
          <cell r="E52">
            <v>310.51027698639683</v>
          </cell>
        </row>
        <row r="53">
          <cell r="D53">
            <v>0.1619927834591212</v>
          </cell>
          <cell r="E53">
            <v>945.7138698343496</v>
          </cell>
        </row>
        <row r="54">
          <cell r="D54">
            <v>0.05062274483097536</v>
          </cell>
          <cell r="E54">
            <v>295.53558432323416</v>
          </cell>
        </row>
        <row r="55">
          <cell r="D55">
            <v>0.040498195864780324</v>
          </cell>
          <cell r="E55">
            <v>236.42846745858753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0.7970690030587589</v>
          </cell>
          <cell r="E58">
            <v>4653.288839857035</v>
          </cell>
        </row>
        <row r="59">
          <cell r="D59">
            <v>0.034662928710673384</v>
          </cell>
          <cell r="E59">
            <v>202.3621778129112</v>
          </cell>
        </row>
        <row r="60">
          <cell r="D60">
            <v>0.030462078523951094</v>
          </cell>
          <cell r="E60">
            <v>177.83761442282648</v>
          </cell>
        </row>
        <row r="61">
          <cell r="D61">
            <v>0.0031340563639742215</v>
          </cell>
          <cell r="E61">
            <v>18.296621052881505</v>
          </cell>
        </row>
        <row r="62">
          <cell r="D62">
            <v>0.006572614595540072</v>
          </cell>
          <cell r="E62">
            <v>38.37092400876294</v>
          </cell>
        </row>
        <row r="63">
          <cell r="D63">
            <v>0.16379005758374546</v>
          </cell>
          <cell r="E63">
            <v>956.2063561739059</v>
          </cell>
        </row>
        <row r="64">
          <cell r="D64">
            <v>1.495369199911198</v>
          </cell>
          <cell r="E64">
            <v>8729.965389081573</v>
          </cell>
        </row>
        <row r="65">
          <cell r="D65">
            <v>0.003440378959093743</v>
          </cell>
          <cell r="E65">
            <v>20.08493236318927</v>
          </cell>
        </row>
        <row r="66">
          <cell r="D66">
            <v>0.027949212270805185</v>
          </cell>
          <cell r="E66">
            <v>163.16750123696067</v>
          </cell>
        </row>
        <row r="67">
          <cell r="D67">
            <v>0.04960985178067918</v>
          </cell>
          <cell r="E67">
            <v>289.62231469560504</v>
          </cell>
        </row>
        <row r="68">
          <cell r="D68">
            <v>0.1310818055500764</v>
          </cell>
          <cell r="E68">
            <v>765.255580801346</v>
          </cell>
        </row>
        <row r="69">
          <cell r="D69">
            <v>0.04427155223695537</v>
          </cell>
          <cell r="E69">
            <v>258.45732195934545</v>
          </cell>
        </row>
        <row r="70">
          <cell r="D70">
            <v>0.06763709369534852</v>
          </cell>
          <cell r="E70">
            <v>394.8653529934447</v>
          </cell>
        </row>
        <row r="71">
          <cell r="D71">
            <v>0.16769527362483114</v>
          </cell>
          <cell r="E71">
            <v>979.0050074217642</v>
          </cell>
        </row>
        <row r="72">
          <cell r="D72">
            <v>0.8489573227257071</v>
          </cell>
          <cell r="E72">
            <v>4956.2128500726785</v>
          </cell>
        </row>
        <row r="73">
          <cell r="D73">
            <v>0</v>
          </cell>
          <cell r="E73">
            <v>0</v>
          </cell>
        </row>
        <row r="74">
          <cell r="D74">
            <v>0.01152905006170714</v>
          </cell>
          <cell r="E74">
            <v>67.30659426024629</v>
          </cell>
        </row>
        <row r="76">
          <cell r="D76">
            <v>0.060832380034801375</v>
          </cell>
          <cell r="E76">
            <v>355.13943464317043</v>
          </cell>
        </row>
        <row r="77">
          <cell r="D77">
            <v>0.440838520721247</v>
          </cell>
          <cell r="E77">
            <v>2573.61528397064</v>
          </cell>
        </row>
        <row r="78">
          <cell r="D78">
            <v>0</v>
          </cell>
          <cell r="E78">
            <v>0</v>
          </cell>
        </row>
        <row r="79">
          <cell r="D79">
            <v>0.09633340009169468</v>
          </cell>
          <cell r="E79">
            <v>562.3943897353136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4.9724507297019525</v>
          </cell>
        </row>
        <row r="84">
          <cell r="D84">
            <v>4.9724507297019525</v>
          </cell>
          <cell r="E84">
            <v>29029.16736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17.21267692197622</v>
          </cell>
          <cell r="E22">
            <v>79073.71432939271</v>
          </cell>
        </row>
        <row r="23">
          <cell r="D23">
            <v>4.211968178637419</v>
          </cell>
          <cell r="E23">
            <v>19343.042663574484</v>
          </cell>
        </row>
        <row r="24">
          <cell r="D24">
            <v>6.415</v>
          </cell>
        </row>
        <row r="27">
          <cell r="D27">
            <v>0.21686317526804164</v>
          </cell>
          <cell r="E27">
            <v>995.9224461009544</v>
          </cell>
        </row>
        <row r="28">
          <cell r="D28">
            <v>0.2671364865453803</v>
          </cell>
          <cell r="E28">
            <v>1226.7976008110045</v>
          </cell>
        </row>
        <row r="29">
          <cell r="D29">
            <v>0.016684160063669125</v>
          </cell>
          <cell r="E29">
            <v>76.62033667639409</v>
          </cell>
        </row>
        <row r="30">
          <cell r="D30">
            <v>0.0858042517560126</v>
          </cell>
          <cell r="E30">
            <v>394.0474457643123</v>
          </cell>
        </row>
        <row r="31">
          <cell r="D31">
            <v>0.0429021258780063</v>
          </cell>
          <cell r="E31">
            <v>197.02372288215614</v>
          </cell>
        </row>
        <row r="32">
          <cell r="D32">
            <v>0</v>
          </cell>
          <cell r="E32">
            <v>0</v>
          </cell>
        </row>
        <row r="33">
          <cell r="D33">
            <v>0.128706377634019</v>
          </cell>
          <cell r="E33">
            <v>591.0711686464688</v>
          </cell>
        </row>
        <row r="34">
          <cell r="D34">
            <v>0.008580425175601258</v>
          </cell>
          <cell r="E34">
            <v>39.40474457643122</v>
          </cell>
        </row>
        <row r="35">
          <cell r="D35">
            <v>0</v>
          </cell>
          <cell r="E35">
            <v>0</v>
          </cell>
        </row>
        <row r="36">
          <cell r="D36">
            <v>0.1029651021072152</v>
          </cell>
          <cell r="E36">
            <v>472.85693491717507</v>
          </cell>
        </row>
        <row r="37">
          <cell r="D37">
            <v>0.28601417252004196</v>
          </cell>
          <cell r="E37">
            <v>1313.4914858810407</v>
          </cell>
        </row>
        <row r="38">
          <cell r="D38">
            <v>0.014300708626002122</v>
          </cell>
          <cell r="E38">
            <v>65.67457429405215</v>
          </cell>
        </row>
        <row r="39">
          <cell r="D39">
            <v>0.2145106293900316</v>
          </cell>
          <cell r="E39">
            <v>985.1186144107811</v>
          </cell>
        </row>
        <row r="40">
          <cell r="D40">
            <v>0.17160850351202536</v>
          </cell>
          <cell r="E40">
            <v>788.0948915286252</v>
          </cell>
        </row>
        <row r="41">
          <cell r="D41">
            <v>0.07968786271534888</v>
          </cell>
          <cell r="E41">
            <v>365.95854073396816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0.2145106293900316</v>
          </cell>
          <cell r="E44">
            <v>985.1186144107811</v>
          </cell>
        </row>
        <row r="45">
          <cell r="D45">
            <v>0.12556875336964063</v>
          </cell>
          <cell r="E45">
            <v>576.6619429747376</v>
          </cell>
        </row>
        <row r="46">
          <cell r="D46">
            <v>0.17160850351202536</v>
          </cell>
          <cell r="E46">
            <v>788.0948915286252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0.0429021258780063</v>
          </cell>
          <cell r="E50">
            <v>197.02372288215614</v>
          </cell>
        </row>
        <row r="51">
          <cell r="D51">
            <v>0</v>
          </cell>
          <cell r="E51">
            <v>0</v>
          </cell>
        </row>
        <row r="52">
          <cell r="D52">
            <v>0.17160850351202536</v>
          </cell>
          <cell r="E52">
            <v>788.0948915286252</v>
          </cell>
        </row>
        <row r="53">
          <cell r="D53">
            <v>0.06435318881700945</v>
          </cell>
          <cell r="E53">
            <v>295.53558432323416</v>
          </cell>
        </row>
        <row r="54">
          <cell r="D54">
            <v>0.0514825510536076</v>
          </cell>
          <cell r="E54">
            <v>236.42846745858753</v>
          </cell>
        </row>
        <row r="55">
          <cell r="D55">
            <v>0.1082491433608519</v>
          </cell>
          <cell r="E55">
            <v>497.1233659703762</v>
          </cell>
        </row>
        <row r="56">
          <cell r="D56">
            <v>0.018041523893475322</v>
          </cell>
          <cell r="E56">
            <v>82.85389432839607</v>
          </cell>
        </row>
        <row r="57">
          <cell r="D57">
            <v>0.6872536658086296</v>
          </cell>
          <cell r="E57">
            <v>3156.14373485955</v>
          </cell>
        </row>
        <row r="58">
          <cell r="D58">
            <v>0.02937638675680269</v>
          </cell>
          <cell r="E58">
            <v>134.90811854194067</v>
          </cell>
        </row>
        <row r="59">
          <cell r="D59">
            <v>0.012908110096596285</v>
          </cell>
          <cell r="E59">
            <v>59.27920480760877</v>
          </cell>
        </row>
        <row r="60">
          <cell r="D60">
            <v>0.003984108756397854</v>
          </cell>
          <cell r="E60">
            <v>18.296621052881505</v>
          </cell>
        </row>
        <row r="61">
          <cell r="D61">
            <v>0.005570206429283596</v>
          </cell>
          <cell r="E61">
            <v>25.580616005841986</v>
          </cell>
        </row>
        <row r="62">
          <cell r="D62">
            <v>0.13880996954009595</v>
          </cell>
          <cell r="E62">
            <v>637.4709041159366</v>
          </cell>
        </row>
        <row r="63">
          <cell r="D63">
            <v>1.2893462930216717</v>
          </cell>
          <cell r="E63">
            <v>5921.193916072724</v>
          </cell>
        </row>
        <row r="64">
          <cell r="D64">
            <v>0</v>
          </cell>
          <cell r="E64">
            <v>0</v>
          </cell>
        </row>
        <row r="65">
          <cell r="D65">
            <v>0.03552989749084589</v>
          </cell>
          <cell r="E65">
            <v>163.16750123696067</v>
          </cell>
        </row>
        <row r="66">
          <cell r="D66">
            <v>0.12613113609250315</v>
          </cell>
          <cell r="E66">
            <v>579.2446293912114</v>
          </cell>
        </row>
        <row r="67">
          <cell r="D67">
            <v>0.16663521923206734</v>
          </cell>
          <cell r="E67">
            <v>765.255580801346</v>
          </cell>
        </row>
        <row r="68">
          <cell r="D68">
            <v>0.05627935762549984</v>
          </cell>
          <cell r="E68">
            <v>258.45732195934545</v>
          </cell>
        </row>
        <row r="69">
          <cell r="D69">
            <v>0.08598235192784703</v>
          </cell>
          <cell r="E69">
            <v>394.8653529934447</v>
          </cell>
        </row>
        <row r="70">
          <cell r="D70">
            <v>0.21317938494507538</v>
          </cell>
          <cell r="E70">
            <v>979.0050074217642</v>
          </cell>
        </row>
        <row r="71">
          <cell r="D71">
            <v>0.9593072322528403</v>
          </cell>
          <cell r="E71">
            <v>4405.522533397943</v>
          </cell>
        </row>
        <row r="72">
          <cell r="D72">
            <v>0</v>
          </cell>
          <cell r="E72">
            <v>0</v>
          </cell>
        </row>
        <row r="73">
          <cell r="D73">
            <v>0.013027629079976835</v>
          </cell>
          <cell r="E73">
            <v>59.828083786885614</v>
          </cell>
        </row>
        <row r="74">
          <cell r="D74">
            <v>0.32</v>
          </cell>
        </row>
        <row r="75">
          <cell r="D75">
            <v>0</v>
          </cell>
          <cell r="E75">
            <v>0</v>
          </cell>
        </row>
        <row r="76">
          <cell r="D76">
            <v>0.22416298963249204</v>
          </cell>
          <cell r="E76">
            <v>1029.4461135882564</v>
          </cell>
        </row>
        <row r="77">
          <cell r="D77">
            <v>0</v>
          </cell>
          <cell r="E77">
            <v>0</v>
          </cell>
        </row>
        <row r="78">
          <cell r="D78">
            <v>0.08164131895237256</v>
          </cell>
          <cell r="E78">
            <v>374.92959315687574</v>
          </cell>
        </row>
        <row r="79">
          <cell r="D79">
            <v>0.01937455149185988</v>
          </cell>
          <cell r="E79">
            <v>88.9756902712173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6.26</v>
          </cell>
        </row>
        <row r="83">
          <cell r="D83">
            <v>2.5211053118045688</v>
          </cell>
          <cell r="E83">
            <v>11577.9240339313</v>
          </cell>
        </row>
        <row r="84">
          <cell r="D84">
            <v>1.5762630006691152</v>
          </cell>
          <cell r="E84">
            <v>7238.830204272844</v>
          </cell>
        </row>
        <row r="85">
          <cell r="D85">
            <v>2.156460461092992</v>
          </cell>
          <cell r="E85">
            <v>9903.329021523456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27.261141915449922</v>
          </cell>
          <cell r="E22">
            <v>422667.1024861247</v>
          </cell>
        </row>
        <row r="23">
          <cell r="D23">
            <v>4.211968178637419</v>
          </cell>
          <cell r="E23">
            <v>65287.19155615146</v>
          </cell>
        </row>
        <row r="25">
          <cell r="D25">
            <v>10.053284658460425</v>
          </cell>
          <cell r="E25">
            <v>155829.93352</v>
          </cell>
        </row>
        <row r="28">
          <cell r="D28">
            <v>0.05143104415009641</v>
          </cell>
          <cell r="E28">
            <v>797.2017567441544</v>
          </cell>
        </row>
        <row r="29">
          <cell r="D29">
            <v>0</v>
          </cell>
          <cell r="E29">
            <v>0</v>
          </cell>
        </row>
        <row r="30">
          <cell r="D30">
            <v>0.021184799841956384</v>
          </cell>
          <cell r="E30">
            <v>328.37287147026075</v>
          </cell>
        </row>
        <row r="31">
          <cell r="D31">
            <v>0.2033740784827813</v>
          </cell>
          <cell r="E31">
            <v>3152.379566114503</v>
          </cell>
        </row>
        <row r="32">
          <cell r="D32">
            <v>0.11439791914656454</v>
          </cell>
          <cell r="E32">
            <v>1773.213505939409</v>
          </cell>
        </row>
        <row r="33">
          <cell r="D33">
            <v>0.3813263971552144</v>
          </cell>
          <cell r="E33">
            <v>5910.711686464686</v>
          </cell>
        </row>
        <row r="34">
          <cell r="D34">
            <v>0.1271087990517381</v>
          </cell>
          <cell r="E34">
            <v>1970.2372288215613</v>
          </cell>
        </row>
        <row r="35">
          <cell r="D35">
            <v>0.011439791914656454</v>
          </cell>
          <cell r="E35">
            <v>177.3213505939409</v>
          </cell>
        </row>
        <row r="36">
          <cell r="D36">
            <v>0.35590463734486727</v>
          </cell>
          <cell r="E36">
            <v>5516.664240700381</v>
          </cell>
        </row>
        <row r="37">
          <cell r="D37">
            <v>0.09151833531725145</v>
          </cell>
          <cell r="E37">
            <v>1418.5708047515245</v>
          </cell>
        </row>
        <row r="38">
          <cell r="D38">
            <v>0.4236959968391276</v>
          </cell>
          <cell r="E38">
            <v>6567.457429405214</v>
          </cell>
        </row>
        <row r="39">
          <cell r="D39">
            <v>0.029658719778738907</v>
          </cell>
          <cell r="E39">
            <v>459.7220200583646</v>
          </cell>
        </row>
        <row r="40">
          <cell r="D40">
            <v>0.3813263971552144</v>
          </cell>
          <cell r="E40">
            <v>5910.711686464686</v>
          </cell>
        </row>
        <row r="41">
          <cell r="D41">
            <v>0.2542175981034762</v>
          </cell>
          <cell r="E41">
            <v>3940.4744576431226</v>
          </cell>
        </row>
        <row r="42">
          <cell r="D42">
            <v>0.0708288574618658</v>
          </cell>
          <cell r="E42">
            <v>1097.875622201905</v>
          </cell>
        </row>
        <row r="43">
          <cell r="D43">
            <v>0.0014123199894637553</v>
          </cell>
          <cell r="E43">
            <v>21.891524764683993</v>
          </cell>
        </row>
        <row r="44">
          <cell r="D44">
            <v>0.0033895679747130204</v>
          </cell>
          <cell r="E44">
            <v>52.5396594352417</v>
          </cell>
        </row>
        <row r="45">
          <cell r="D45">
            <v>0.3813263971552144</v>
          </cell>
          <cell r="E45">
            <v>5910.711686464686</v>
          </cell>
        </row>
        <row r="46">
          <cell r="D46">
            <v>0.11160910872778836</v>
          </cell>
          <cell r="E46">
            <v>1729.9858289242109</v>
          </cell>
        </row>
        <row r="47">
          <cell r="D47">
            <v>0.2542175981034762</v>
          </cell>
          <cell r="E47">
            <v>3940.4744576431226</v>
          </cell>
        </row>
        <row r="48">
          <cell r="D48">
            <v>0.2332181182421099</v>
          </cell>
          <cell r="E48">
            <v>3614.97412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0.0889761593362167</v>
          </cell>
          <cell r="E52">
            <v>1379.1660601750934</v>
          </cell>
        </row>
        <row r="53">
          <cell r="D53">
            <v>0</v>
          </cell>
          <cell r="E53">
            <v>0</v>
          </cell>
        </row>
        <row r="54">
          <cell r="D54">
            <v>0.1525305588620858</v>
          </cell>
          <cell r="E54">
            <v>2364.284674585875</v>
          </cell>
        </row>
        <row r="55">
          <cell r="D55">
            <v>0.01906631985776071</v>
          </cell>
          <cell r="E55">
            <v>295.53558432323416</v>
          </cell>
        </row>
        <row r="56">
          <cell r="D56">
            <v>0.08007854340259506</v>
          </cell>
          <cell r="E56">
            <v>1241.2494541575845</v>
          </cell>
        </row>
        <row r="57">
          <cell r="D57">
            <v>0.16035823784237055</v>
          </cell>
          <cell r="E57">
            <v>2485.6168298518805</v>
          </cell>
        </row>
        <row r="58">
          <cell r="D58">
            <v>0.021381098378982773</v>
          </cell>
          <cell r="E58">
            <v>331.41557731358455</v>
          </cell>
        </row>
        <row r="59">
          <cell r="D59">
            <v>0.6374775936739282</v>
          </cell>
          <cell r="E59">
            <v>9881.157692983357</v>
          </cell>
        </row>
        <row r="60">
          <cell r="D60">
            <v>0.0522211498575291</v>
          </cell>
          <cell r="E60">
            <v>809.448711251644</v>
          </cell>
        </row>
        <row r="61">
          <cell r="D61">
            <v>0.005736549199466674</v>
          </cell>
          <cell r="E61">
            <v>88.91880721141324</v>
          </cell>
        </row>
        <row r="62">
          <cell r="D62">
            <v>0.0017705950542774556</v>
          </cell>
          <cell r="E62">
            <v>27.444931579322272</v>
          </cell>
        </row>
        <row r="63">
          <cell r="D63">
            <v>0.00330063946812237</v>
          </cell>
          <cell r="E63">
            <v>51.161232011683985</v>
          </cell>
        </row>
        <row r="64">
          <cell r="D64">
            <v>0.09253371101783557</v>
          </cell>
          <cell r="E64">
            <v>1434.3095342608585</v>
          </cell>
        </row>
        <row r="65">
          <cell r="D65">
            <v>1.1959621507740723</v>
          </cell>
          <cell r="E65">
            <v>18537.891721858432</v>
          </cell>
        </row>
        <row r="66">
          <cell r="D66">
            <v>0.0012957686487567591</v>
          </cell>
          <cell r="E66">
            <v>20.08493236318927</v>
          </cell>
        </row>
        <row r="67">
          <cell r="D67">
            <v>0</v>
          </cell>
          <cell r="E67">
            <v>0</v>
          </cell>
        </row>
        <row r="68">
          <cell r="D68">
            <v>0.05605448530920593</v>
          </cell>
          <cell r="E68">
            <v>868.8669440868157</v>
          </cell>
        </row>
        <row r="69">
          <cell r="D69">
            <v>0.14811016118319742</v>
          </cell>
          <cell r="E69">
            <v>2295.7667424040333</v>
          </cell>
        </row>
        <row r="70">
          <cell r="D70">
            <v>0.05002270689001818</v>
          </cell>
          <cell r="E70">
            <v>775.3719658780378</v>
          </cell>
        </row>
        <row r="71">
          <cell r="D71">
            <v>0.07642357997086104</v>
          </cell>
          <cell r="E71">
            <v>1184.5960589803344</v>
          </cell>
        </row>
        <row r="72">
          <cell r="D72">
            <v>0.18947995034097784</v>
          </cell>
          <cell r="E72">
            <v>2937.015022265293</v>
          </cell>
        </row>
        <row r="73">
          <cell r="D73">
            <v>2.5579793296032043</v>
          </cell>
          <cell r="E73">
            <v>39649.70280058151</v>
          </cell>
        </row>
        <row r="74">
          <cell r="D74">
            <v>0</v>
          </cell>
          <cell r="E74">
            <v>0</v>
          </cell>
        </row>
        <row r="75">
          <cell r="D75">
            <v>0.017368995447922947</v>
          </cell>
          <cell r="E75">
            <v>269.22637704098486</v>
          </cell>
        </row>
        <row r="77">
          <cell r="D77">
            <v>0.03436744548300395</v>
          </cell>
          <cell r="E77">
            <v>532.7091519647545</v>
          </cell>
        </row>
        <row r="78">
          <cell r="D78">
            <v>0.49810623286572747</v>
          </cell>
          <cell r="E78">
            <v>7720.845851911922</v>
          </cell>
        </row>
        <row r="79">
          <cell r="D79">
            <v>0</v>
          </cell>
          <cell r="E79">
            <v>0</v>
          </cell>
        </row>
        <row r="80">
          <cell r="D80">
            <v>0.10884771807217493</v>
          </cell>
          <cell r="E80">
            <v>1687.1831692059404</v>
          </cell>
        </row>
        <row r="81">
          <cell r="D81">
            <v>0.043051642346915546</v>
          </cell>
          <cell r="E81">
            <v>667.3176770341297</v>
          </cell>
        </row>
        <row r="82">
          <cell r="D82">
            <v>0.04169650748869613</v>
          </cell>
          <cell r="E82">
            <v>646.3125446777856</v>
          </cell>
        </row>
        <row r="83">
          <cell r="D83">
            <v>0</v>
          </cell>
          <cell r="E83">
            <v>0</v>
          </cell>
        </row>
        <row r="85">
          <cell r="D85">
            <v>1.1754629403112176</v>
          </cell>
          <cell r="E85">
            <v>18220.14576</v>
          </cell>
        </row>
        <row r="86">
          <cell r="D86">
            <v>1.9906415379866955</v>
          </cell>
          <cell r="E86">
            <v>30855.74009540898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72326.08853044614</v>
          </cell>
        </row>
        <row r="23">
          <cell r="D23">
            <v>4.211968178637419</v>
          </cell>
          <cell r="E23">
            <v>17700.37507390589</v>
          </cell>
        </row>
        <row r="24">
          <cell r="D24">
            <v>4.505749756126291</v>
          </cell>
        </row>
        <row r="27">
          <cell r="D27">
            <v>0.07899632322014037</v>
          </cell>
          <cell r="E27">
            <v>331.97414870031787</v>
          </cell>
        </row>
        <row r="28">
          <cell r="D28">
            <v>0</v>
          </cell>
        </row>
        <row r="29">
          <cell r="D29">
            <v>0.011720904892570681</v>
          </cell>
          <cell r="E29">
            <v>49.25593072053903</v>
          </cell>
        </row>
        <row r="30">
          <cell r="D30">
            <v>0.06563706739839589</v>
          </cell>
          <cell r="E30">
            <v>275.8332120350189</v>
          </cell>
        </row>
        <row r="31">
          <cell r="D31">
            <v>0.06563706739839589</v>
          </cell>
          <cell r="E31">
            <v>275.8332120350189</v>
          </cell>
        </row>
        <row r="32">
          <cell r="D32">
            <v>0</v>
          </cell>
          <cell r="E32">
            <v>0</v>
          </cell>
        </row>
        <row r="33">
          <cell r="D33">
            <v>0.09376723914056545</v>
          </cell>
          <cell r="E33">
            <v>394.0474457643123</v>
          </cell>
        </row>
        <row r="34">
          <cell r="D34">
            <v>0.009376723914056544</v>
          </cell>
          <cell r="E34">
            <v>39.40474457643122</v>
          </cell>
        </row>
        <row r="35">
          <cell r="D35">
            <v>0</v>
          </cell>
          <cell r="E35">
            <v>0</v>
          </cell>
        </row>
        <row r="36">
          <cell r="D36">
            <v>0.056260343484339316</v>
          </cell>
          <cell r="E36">
            <v>236.42846745858753</v>
          </cell>
        </row>
        <row r="37">
          <cell r="D37">
            <v>0.3125574638018848</v>
          </cell>
          <cell r="E37">
            <v>1313.4914858810407</v>
          </cell>
        </row>
        <row r="38">
          <cell r="D38">
            <v>0.015627873190094267</v>
          </cell>
          <cell r="E38">
            <v>65.67457429405215</v>
          </cell>
        </row>
        <row r="39">
          <cell r="D39">
            <v>0.1875344782811311</v>
          </cell>
          <cell r="E39">
            <v>788.0948915286252</v>
          </cell>
        </row>
        <row r="40">
          <cell r="D40">
            <v>0.09376723914056545</v>
          </cell>
          <cell r="E40">
            <v>394.0474457643123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0.031255746380188486</v>
          </cell>
          <cell r="E50">
            <v>131.34914858810407</v>
          </cell>
        </row>
        <row r="51">
          <cell r="D51">
            <v>0</v>
          </cell>
          <cell r="E51">
            <v>0</v>
          </cell>
        </row>
        <row r="52">
          <cell r="D52">
            <v>0.09376723914056545</v>
          </cell>
          <cell r="E52">
            <v>394.0474457643123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0.039431702992764175</v>
          </cell>
          <cell r="E55">
            <v>165.70778865679216</v>
          </cell>
        </row>
        <row r="56">
          <cell r="D56">
            <v>0</v>
          </cell>
          <cell r="E56">
            <v>0</v>
          </cell>
        </row>
        <row r="57">
          <cell r="D57">
            <v>0.9050918128493062</v>
          </cell>
          <cell r="E57">
            <v>3803.557834317924</v>
          </cell>
        </row>
        <row r="58">
          <cell r="D58">
            <v>0.03210263624165731</v>
          </cell>
          <cell r="E58">
            <v>134.90811854194067</v>
          </cell>
        </row>
        <row r="59">
          <cell r="D59">
            <v>0.014106035790883488</v>
          </cell>
          <cell r="E59">
            <v>59.27920480760877</v>
          </cell>
        </row>
        <row r="60">
          <cell r="D60">
            <v>0.002902566954261294</v>
          </cell>
          <cell r="E60">
            <v>12.197747368587663</v>
          </cell>
        </row>
        <row r="61">
          <cell r="D61">
            <v>0.006087144490253661</v>
          </cell>
          <cell r="E61">
            <v>25.580616005841986</v>
          </cell>
        </row>
        <row r="62">
          <cell r="D62">
            <v>0.15169210549113285</v>
          </cell>
          <cell r="E62">
            <v>637.4709041159366</v>
          </cell>
        </row>
        <row r="63">
          <cell r="D63">
            <v>1.698029172923272</v>
          </cell>
          <cell r="E63">
            <v>7135.797796292757</v>
          </cell>
        </row>
        <row r="64">
          <cell r="D64">
            <v>0.00477939566990036</v>
          </cell>
          <cell r="E64">
            <v>20.08493236318927</v>
          </cell>
        </row>
        <row r="65">
          <cell r="D65">
            <v>0</v>
          </cell>
          <cell r="E65">
            <v>0</v>
          </cell>
        </row>
        <row r="66">
          <cell r="D66">
            <v>0.04594554138835046</v>
          </cell>
          <cell r="E66">
            <v>193.08154313040396</v>
          </cell>
        </row>
        <row r="67">
          <cell r="D67">
            <v>0.15174971064180487</v>
          </cell>
          <cell r="E67">
            <v>637.7129840011207</v>
          </cell>
        </row>
        <row r="68">
          <cell r="D68">
            <v>0.05125192785855409</v>
          </cell>
          <cell r="E68">
            <v>215.3811016327877</v>
          </cell>
        </row>
        <row r="69">
          <cell r="D69">
            <v>0.07830155645056892</v>
          </cell>
          <cell r="E69">
            <v>329.05446082787086</v>
          </cell>
        </row>
        <row r="70">
          <cell r="D70">
            <v>0.19413609037331145</v>
          </cell>
          <cell r="E70">
            <v>815.8375061848039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0.01423664662737617</v>
          </cell>
          <cell r="E73">
            <v>59.828083786885614</v>
          </cell>
        </row>
        <row r="74">
          <cell r="D74">
            <v>0.17843593811006853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0.17843593811006853</v>
          </cell>
          <cell r="E78">
            <v>749.8591863137519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8.31450873193446</v>
          </cell>
        </row>
        <row r="83">
          <cell r="D83">
            <v>4.987695323316916</v>
          </cell>
          <cell r="E83">
            <v>20960.290826707005</v>
          </cell>
        </row>
        <row r="84">
          <cell r="D84">
            <v>3.3268134086175434</v>
          </cell>
          <cell r="E84">
            <v>13980.600668374364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33.52</v>
          </cell>
          <cell r="E22">
            <v>283586.9165513299</v>
          </cell>
        </row>
        <row r="23">
          <cell r="D23">
            <v>4.211968178637417</v>
          </cell>
          <cell r="E23">
            <v>35623.142067643814</v>
          </cell>
        </row>
        <row r="25">
          <cell r="D25">
            <v>16.312665115399167</v>
          </cell>
          <cell r="E25">
            <v>137965.99648</v>
          </cell>
        </row>
        <row r="28">
          <cell r="D28">
            <v>0.09812894577076177</v>
          </cell>
          <cell r="E28">
            <v>829.9353717507947</v>
          </cell>
        </row>
        <row r="29">
          <cell r="D29">
            <v>0</v>
          </cell>
          <cell r="E29">
            <v>0</v>
          </cell>
        </row>
        <row r="30">
          <cell r="D30">
            <v>0.019412887312609987</v>
          </cell>
          <cell r="E30">
            <v>164.18643573513023</v>
          </cell>
        </row>
        <row r="31">
          <cell r="D31">
            <v>0.1863637182010558</v>
          </cell>
          <cell r="E31">
            <v>1576.1897830572493</v>
          </cell>
        </row>
        <row r="32">
          <cell r="D32">
            <v>0.13977278865079182</v>
          </cell>
          <cell r="E32">
            <v>1182.1423372929369</v>
          </cell>
        </row>
        <row r="33">
          <cell r="D33">
            <v>0.2795455773015838</v>
          </cell>
          <cell r="E33">
            <v>2364.284674585875</v>
          </cell>
        </row>
        <row r="34">
          <cell r="D34">
            <v>0.16306825342592385</v>
          </cell>
          <cell r="E34">
            <v>1379.1660601750934</v>
          </cell>
        </row>
        <row r="35">
          <cell r="D35">
            <v>0.027954557730158383</v>
          </cell>
          <cell r="E35">
            <v>236.42846745858753</v>
          </cell>
        </row>
        <row r="36">
          <cell r="D36">
            <v>0</v>
          </cell>
          <cell r="E36">
            <v>0</v>
          </cell>
        </row>
        <row r="37">
          <cell r="D37">
            <v>0.06522730137036963</v>
          </cell>
          <cell r="E37">
            <v>551.6664240700381</v>
          </cell>
        </row>
        <row r="38">
          <cell r="D38">
            <v>0.4659092955026394</v>
          </cell>
          <cell r="E38">
            <v>3940.4744576431226</v>
          </cell>
        </row>
        <row r="39">
          <cell r="D39">
            <v>0.05435608447530796</v>
          </cell>
          <cell r="E39">
            <v>459.7220200583646</v>
          </cell>
        </row>
        <row r="40">
          <cell r="D40">
            <v>0.4659092955026394</v>
          </cell>
          <cell r="E40">
            <v>3940.4744576431226</v>
          </cell>
        </row>
        <row r="41">
          <cell r="D41">
            <v>0.4659092955026394</v>
          </cell>
          <cell r="E41">
            <v>3940.4744576431226</v>
          </cell>
        </row>
        <row r="42">
          <cell r="D42">
            <v>0.04326978584160615</v>
          </cell>
          <cell r="E42">
            <v>365.95854073396816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0.4659092955026394</v>
          </cell>
          <cell r="E45">
            <v>3940.4744576431226</v>
          </cell>
        </row>
        <row r="46">
          <cell r="D46">
            <v>0.10227403926197814</v>
          </cell>
          <cell r="E46">
            <v>864.9929144621063</v>
          </cell>
        </row>
        <row r="47">
          <cell r="D47">
            <v>0.4659092955026394</v>
          </cell>
          <cell r="E47">
            <v>3940.4744576431226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0.15530309850087978</v>
          </cell>
          <cell r="E51">
            <v>1313.4914858810407</v>
          </cell>
        </row>
        <row r="52">
          <cell r="D52">
            <v>0</v>
          </cell>
          <cell r="E52">
            <v>0</v>
          </cell>
        </row>
        <row r="53">
          <cell r="D53">
            <v>0.2795455773015838</v>
          </cell>
          <cell r="E53">
            <v>2364.284674585875</v>
          </cell>
        </row>
        <row r="54">
          <cell r="D54">
            <v>0.011647732387565987</v>
          </cell>
          <cell r="E54">
            <v>98.5118614410781</v>
          </cell>
        </row>
        <row r="55">
          <cell r="D55">
            <v>0.13977278865079182</v>
          </cell>
          <cell r="E55">
            <v>1182.1423372929369</v>
          </cell>
        </row>
        <row r="56">
          <cell r="D56">
            <v>0.11755660375765613</v>
          </cell>
          <cell r="E56">
            <v>994.2467319407524</v>
          </cell>
        </row>
        <row r="57">
          <cell r="D57">
            <v>0.0195927672929427</v>
          </cell>
          <cell r="E57">
            <v>165.70778865679216</v>
          </cell>
        </row>
        <row r="58">
          <cell r="D58">
            <v>0.5167003844286787</v>
          </cell>
          <cell r="E58">
            <v>4370.045171343993</v>
          </cell>
        </row>
        <row r="59">
          <cell r="D59">
            <v>0.01595111125401304</v>
          </cell>
          <cell r="E59">
            <v>134.90811854194067</v>
          </cell>
        </row>
        <row r="60">
          <cell r="D60">
            <v>0.007008986569193243</v>
          </cell>
          <cell r="E60">
            <v>59.27920480760877</v>
          </cell>
        </row>
        <row r="61">
          <cell r="D61">
            <v>0.001442223251109968</v>
          </cell>
          <cell r="E61">
            <v>12.197747368587663</v>
          </cell>
        </row>
        <row r="62">
          <cell r="D62">
            <v>0.003024571510338865</v>
          </cell>
          <cell r="E62">
            <v>25.580616005841986</v>
          </cell>
        </row>
        <row r="63">
          <cell r="D63">
            <v>0.0753725529838177</v>
          </cell>
          <cell r="E63">
            <v>637.4709041159366</v>
          </cell>
        </row>
        <row r="64">
          <cell r="D64">
            <v>0.9693738402720985</v>
          </cell>
          <cell r="E64">
            <v>8198.5761914853</v>
          </cell>
        </row>
        <row r="65">
          <cell r="D65">
            <v>0.0023747791765027044</v>
          </cell>
          <cell r="E65">
            <v>20.08493236318927</v>
          </cell>
        </row>
        <row r="66">
          <cell r="D66">
            <v>0</v>
          </cell>
          <cell r="E66">
            <v>0</v>
          </cell>
        </row>
        <row r="67">
          <cell r="D67">
            <v>0.06848806155306605</v>
          </cell>
          <cell r="E67">
            <v>579.2446293912114</v>
          </cell>
        </row>
        <row r="68">
          <cell r="D68">
            <v>0.15080235149477908</v>
          </cell>
          <cell r="E68">
            <v>1275.4259680022435</v>
          </cell>
        </row>
        <row r="69">
          <cell r="D69">
            <v>0.05093196690143496</v>
          </cell>
          <cell r="E69">
            <v>430.7622032655763</v>
          </cell>
        </row>
        <row r="70">
          <cell r="D70">
            <v>0.07781272721052568</v>
          </cell>
          <cell r="E70">
            <v>658.1089216557419</v>
          </cell>
        </row>
        <row r="71">
          <cell r="D71">
            <v>0.19292411705088994</v>
          </cell>
          <cell r="E71">
            <v>1631.6750123696065</v>
          </cell>
        </row>
        <row r="72">
          <cell r="D72">
            <v>1.614774859715949</v>
          </cell>
          <cell r="E72">
            <v>13657.11985353361</v>
          </cell>
        </row>
        <row r="73">
          <cell r="D73">
            <v>0</v>
          </cell>
          <cell r="E73">
            <v>0</v>
          </cell>
        </row>
        <row r="74">
          <cell r="D74">
            <v>0.021221652875597904</v>
          </cell>
          <cell r="E74">
            <v>179.48425136065683</v>
          </cell>
        </row>
        <row r="76">
          <cell r="D76">
            <v>0</v>
          </cell>
          <cell r="E76">
            <v>0</v>
          </cell>
        </row>
        <row r="77">
          <cell r="D77">
            <v>0.3651554035145636</v>
          </cell>
          <cell r="E77">
            <v>3088.338340764773</v>
          </cell>
        </row>
        <row r="78">
          <cell r="D78">
            <v>0</v>
          </cell>
          <cell r="E78">
            <v>0</v>
          </cell>
        </row>
        <row r="79">
          <cell r="D79">
            <v>0.1773219793590974</v>
          </cell>
          <cell r="E79">
            <v>1499.718372627502</v>
          </cell>
        </row>
        <row r="80">
          <cell r="D80">
            <v>0.03156061658315032</v>
          </cell>
          <cell r="E80">
            <v>266.9270708136521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4">
          <cell r="D84">
            <v>1.7821881825598915</v>
          </cell>
          <cell r="E84">
            <v>15073.034772818537</v>
          </cell>
        </row>
        <row r="85">
          <cell r="D85">
            <v>2.6490216519646586</v>
          </cell>
          <cell r="E85">
            <v>22404.365523656295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342598.4894389807</v>
          </cell>
        </row>
        <row r="23">
          <cell r="D23">
            <v>4.211968178637417</v>
          </cell>
          <cell r="E23">
            <v>37321.40763727042</v>
          </cell>
        </row>
        <row r="24">
          <cell r="D24">
            <v>29.62829738647019</v>
          </cell>
        </row>
        <row r="25">
          <cell r="D25">
            <v>21.447709890754783</v>
          </cell>
          <cell r="E25">
            <v>190043.8678</v>
          </cell>
        </row>
        <row r="26">
          <cell r="D26">
            <v>0.30008852882083104</v>
          </cell>
          <cell r="E26">
            <v>2659.0244361756195</v>
          </cell>
        </row>
        <row r="27">
          <cell r="D27">
            <v>0</v>
          </cell>
          <cell r="E27">
            <v>0</v>
          </cell>
        </row>
        <row r="28">
          <cell r="D28">
            <v>0.056198223980958494</v>
          </cell>
          <cell r="E28">
            <v>497.961223050477</v>
          </cell>
        </row>
        <row r="29">
          <cell r="D29">
            <v>0</v>
          </cell>
          <cell r="E29">
            <v>0</v>
          </cell>
        </row>
        <row r="30">
          <cell r="D30">
            <v>0.03088254554425676</v>
          </cell>
          <cell r="E30">
            <v>273.6440595585503</v>
          </cell>
        </row>
        <row r="31">
          <cell r="D31">
            <v>0.1778834623349189</v>
          </cell>
          <cell r="E31">
            <v>1576.1897830572493</v>
          </cell>
        </row>
        <row r="32">
          <cell r="D32">
            <v>0.13341259675118916</v>
          </cell>
          <cell r="E32">
            <v>1182.1423372929369</v>
          </cell>
        </row>
        <row r="33">
          <cell r="D33">
            <v>0.2668251935023785</v>
          </cell>
          <cell r="E33">
            <v>2364.284674585875</v>
          </cell>
        </row>
        <row r="34">
          <cell r="D34">
            <v>0.2223543279186486</v>
          </cell>
          <cell r="E34">
            <v>1970.2372288215613</v>
          </cell>
        </row>
        <row r="35">
          <cell r="D35">
            <v>0.013341259675118919</v>
          </cell>
          <cell r="E35">
            <v>118.21423372929371</v>
          </cell>
        </row>
        <row r="36">
          <cell r="D36">
            <v>0.1778834623349189</v>
          </cell>
          <cell r="E36">
            <v>1576.1897830572493</v>
          </cell>
        </row>
        <row r="37">
          <cell r="D37">
            <v>0.08894173116745951</v>
          </cell>
          <cell r="E37">
            <v>788.0948915286252</v>
          </cell>
        </row>
        <row r="38">
          <cell r="D38">
            <v>0.29647243722486505</v>
          </cell>
          <cell r="E38">
            <v>2626.982971762084</v>
          </cell>
        </row>
        <row r="39">
          <cell r="D39">
            <v>0.05929448744497301</v>
          </cell>
          <cell r="E39">
            <v>525.3965943524169</v>
          </cell>
        </row>
        <row r="40">
          <cell r="D40">
            <v>0.4447086558372972</v>
          </cell>
          <cell r="E40">
            <v>3940.4744576431226</v>
          </cell>
        </row>
        <row r="41">
          <cell r="D41">
            <v>0.4447086558372972</v>
          </cell>
          <cell r="E41">
            <v>3940.4744576431226</v>
          </cell>
        </row>
        <row r="42">
          <cell r="D42">
            <v>0.08260169301507046</v>
          </cell>
          <cell r="E42">
            <v>731.9170814679363</v>
          </cell>
        </row>
        <row r="43">
          <cell r="D43">
            <v>0.0024706036435405373</v>
          </cell>
          <cell r="E43">
            <v>21.891524764683993</v>
          </cell>
        </row>
        <row r="44">
          <cell r="D44">
            <v>0</v>
          </cell>
          <cell r="E44">
            <v>0</v>
          </cell>
        </row>
        <row r="45">
          <cell r="D45">
            <v>0.4447086558372972</v>
          </cell>
          <cell r="E45">
            <v>3940.4744576431226</v>
          </cell>
        </row>
        <row r="46">
          <cell r="D46">
            <v>0.06508012176944944</v>
          </cell>
          <cell r="E46">
            <v>576.6619429747376</v>
          </cell>
        </row>
        <row r="47">
          <cell r="D47">
            <v>0.4447086558372972</v>
          </cell>
          <cell r="E47">
            <v>3940.4744576431226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0.14823621861243239</v>
          </cell>
          <cell r="E51">
            <v>1313.4914858810407</v>
          </cell>
        </row>
        <row r="52">
          <cell r="D52">
            <v>0</v>
          </cell>
          <cell r="E52">
            <v>0</v>
          </cell>
        </row>
        <row r="53">
          <cell r="D53">
            <v>0.2668251935023785</v>
          </cell>
          <cell r="E53">
            <v>2364.284674585875</v>
          </cell>
        </row>
        <row r="54">
          <cell r="D54">
            <v>0.03335314918779728</v>
          </cell>
          <cell r="E54">
            <v>295.53558432323416</v>
          </cell>
        </row>
        <row r="55">
          <cell r="D55">
            <v>0.13341259675118916</v>
          </cell>
          <cell r="E55">
            <v>1182.1423372929369</v>
          </cell>
        </row>
        <row r="56">
          <cell r="D56">
            <v>0.09350611042839933</v>
          </cell>
          <cell r="E56">
            <v>828.5389432839607</v>
          </cell>
        </row>
        <row r="57">
          <cell r="D57">
            <v>0</v>
          </cell>
          <cell r="E57">
            <v>0</v>
          </cell>
        </row>
        <row r="58">
          <cell r="D58">
            <v>0.5982194541480914</v>
          </cell>
          <cell r="E58">
            <v>5300.702939315408</v>
          </cell>
        </row>
        <row r="59">
          <cell r="D59">
            <v>0.01522527520561808</v>
          </cell>
          <cell r="E59">
            <v>134.90811854194067</v>
          </cell>
        </row>
        <row r="60">
          <cell r="D60">
            <v>0.006690051102339379</v>
          </cell>
          <cell r="E60">
            <v>59.27920480760877</v>
          </cell>
        </row>
        <row r="61">
          <cell r="D61">
            <v>0.0013765966242988965</v>
          </cell>
          <cell r="E61">
            <v>12.197747368587663</v>
          </cell>
        </row>
        <row r="62">
          <cell r="D62">
            <v>0.0028869420374957096</v>
          </cell>
          <cell r="E62">
            <v>25.580616005841986</v>
          </cell>
        </row>
        <row r="63">
          <cell r="D63">
            <v>0.07194281601163965</v>
          </cell>
          <cell r="E63">
            <v>637.4709041159366</v>
          </cell>
        </row>
        <row r="64">
          <cell r="D64">
            <v>1.122310544115839</v>
          </cell>
          <cell r="E64">
            <v>9944.569269301626</v>
          </cell>
        </row>
        <row r="65">
          <cell r="D65">
            <v>0.0022667177188503604</v>
          </cell>
          <cell r="E65">
            <v>20.08493236318927</v>
          </cell>
        </row>
        <row r="66">
          <cell r="D66">
            <v>0</v>
          </cell>
          <cell r="E66">
            <v>0</v>
          </cell>
        </row>
        <row r="67">
          <cell r="D67">
            <v>0.13074319009371851</v>
          </cell>
          <cell r="E67">
            <v>1158.4892587824208</v>
          </cell>
        </row>
        <row r="68">
          <cell r="D68">
            <v>0.17272832719423667</v>
          </cell>
          <cell r="E68">
            <v>1530.511161602692</v>
          </cell>
        </row>
        <row r="69">
          <cell r="D69">
            <v>0.05833724312914091</v>
          </cell>
          <cell r="E69">
            <v>516.9146439186918</v>
          </cell>
        </row>
        <row r="70">
          <cell r="D70">
            <v>0.08912634366952094</v>
          </cell>
          <cell r="E70">
            <v>789.730705986891</v>
          </cell>
        </row>
        <row r="71">
          <cell r="D71">
            <v>0.22097440579220018</v>
          </cell>
          <cell r="E71">
            <v>1958.0100148435272</v>
          </cell>
        </row>
        <row r="72">
          <cell r="D72">
            <v>1.242981032581126</v>
          </cell>
          <cell r="E72">
            <v>11013.80633349484</v>
          </cell>
        </row>
        <row r="73">
          <cell r="D73">
            <v>0</v>
          </cell>
          <cell r="E73">
            <v>0</v>
          </cell>
        </row>
        <row r="74">
          <cell r="D74">
            <v>0.01687998933134864</v>
          </cell>
          <cell r="E74">
            <v>149.57020946721403</v>
          </cell>
        </row>
        <row r="75">
          <cell r="D75">
            <v>0.66454709798564</v>
          </cell>
        </row>
        <row r="76">
          <cell r="D76">
            <v>0.08015967737521884</v>
          </cell>
          <cell r="E76">
            <v>710.278869286339</v>
          </cell>
        </row>
        <row r="77">
          <cell r="D77">
            <v>0.34853944799169073</v>
          </cell>
          <cell r="E77">
            <v>3088.338340764773</v>
          </cell>
        </row>
        <row r="78">
          <cell r="D78">
            <v>0</v>
          </cell>
          <cell r="E78">
            <v>0</v>
          </cell>
        </row>
        <row r="79">
          <cell r="D79">
            <v>0.16925315689638656</v>
          </cell>
          <cell r="E79">
            <v>1499.718372627502</v>
          </cell>
        </row>
        <row r="80">
          <cell r="D80">
            <v>0.03012448885130599</v>
          </cell>
          <cell r="E80">
            <v>266.9270708136521</v>
          </cell>
        </row>
        <row r="81">
          <cell r="D81">
            <v>0.03647032687103794</v>
          </cell>
          <cell r="E81">
            <v>323.15627233889296</v>
          </cell>
        </row>
        <row r="82">
          <cell r="D82">
            <v>0</v>
          </cell>
          <cell r="E82">
            <v>0</v>
          </cell>
        </row>
        <row r="83">
          <cell r="D83">
            <v>4.15969725011781</v>
          </cell>
        </row>
        <row r="84">
          <cell r="D84">
            <v>2.1287865786927083</v>
          </cell>
          <cell r="E84">
            <v>18862.752116480347</v>
          </cell>
        </row>
        <row r="85">
          <cell r="D85">
            <v>2.030910671425102</v>
          </cell>
          <cell r="E85">
            <v>17995.493277363545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17.213134600702624</v>
          </cell>
          <cell r="E22">
            <v>185171.66831458913</v>
          </cell>
        </row>
        <row r="23">
          <cell r="D23">
            <v>4.211968178637424</v>
          </cell>
          <cell r="E23">
            <v>45297.19058033831</v>
          </cell>
        </row>
        <row r="24">
          <cell r="D24">
            <v>4.195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0.006106763212643397</v>
          </cell>
          <cell r="E29">
            <v>65.67457429405215</v>
          </cell>
        </row>
        <row r="30">
          <cell r="D30">
            <v>0.01832028963793016</v>
          </cell>
          <cell r="E30">
            <v>197.02372288215614</v>
          </cell>
        </row>
        <row r="31">
          <cell r="D31">
            <v>0.01648826067413718</v>
          </cell>
          <cell r="E31">
            <v>177.3213505939409</v>
          </cell>
        </row>
        <row r="32">
          <cell r="D32">
            <v>0</v>
          </cell>
          <cell r="E32">
            <v>0</v>
          </cell>
        </row>
        <row r="33">
          <cell r="D33">
            <v>0.05496086891379052</v>
          </cell>
          <cell r="E33">
            <v>591.0711686464688</v>
          </cell>
        </row>
        <row r="34">
          <cell r="D34">
            <v>0.005496086891379051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0.043968695131032416</v>
          </cell>
          <cell r="E36">
            <v>472.85693491717507</v>
          </cell>
        </row>
        <row r="37">
          <cell r="D37">
            <v>0.18320289637930162</v>
          </cell>
          <cell r="E37">
            <v>1970.2372288215613</v>
          </cell>
        </row>
        <row r="38">
          <cell r="D38">
            <v>0.012213526425286773</v>
          </cell>
          <cell r="E38">
            <v>131.34914858810407</v>
          </cell>
        </row>
        <row r="39">
          <cell r="D39">
            <v>0.27480434456895236</v>
          </cell>
          <cell r="E39">
            <v>2955.355843232341</v>
          </cell>
        </row>
        <row r="40">
          <cell r="D40">
            <v>0.18320289637930162</v>
          </cell>
          <cell r="E40">
            <v>1970.2372288215613</v>
          </cell>
        </row>
        <row r="41">
          <cell r="D41">
            <v>0.03402872691493418</v>
          </cell>
          <cell r="E41">
            <v>365.95854073396816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0.27480434456895236</v>
          </cell>
          <cell r="E44">
            <v>2955.355843232341</v>
          </cell>
        </row>
        <row r="45">
          <cell r="D45">
            <v>0.053621024229593243</v>
          </cell>
          <cell r="E45">
            <v>576.6619429747376</v>
          </cell>
        </row>
        <row r="46">
          <cell r="D46">
            <v>0.18320289637930162</v>
          </cell>
          <cell r="E46">
            <v>1970.2372288215613</v>
          </cell>
        </row>
        <row r="47">
          <cell r="D47">
            <v>0.3260324927471547</v>
          </cell>
          <cell r="E47">
            <v>3506.28384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0.10992173782758097</v>
          </cell>
          <cell r="E53">
            <v>1182.1423372929369</v>
          </cell>
        </row>
        <row r="54">
          <cell r="D54">
            <v>0.02748043445689524</v>
          </cell>
          <cell r="E54">
            <v>295.53558432323416</v>
          </cell>
        </row>
        <row r="55">
          <cell r="D55">
            <v>0.05496086891379052</v>
          </cell>
          <cell r="E55">
            <v>591.0711686464688</v>
          </cell>
        </row>
        <row r="56">
          <cell r="D56">
            <v>0.07704185666182778</v>
          </cell>
          <cell r="E56">
            <v>828.5389432839607</v>
          </cell>
        </row>
        <row r="57">
          <cell r="D57">
            <v>0.015408371332365558</v>
          </cell>
          <cell r="E57">
            <v>165.70778865679216</v>
          </cell>
        </row>
        <row r="58">
          <cell r="D58">
            <v>0.4778369239056399</v>
          </cell>
          <cell r="E58">
            <v>5138.849414450814</v>
          </cell>
        </row>
        <row r="59">
          <cell r="D59">
            <v>0.01881668692004307</v>
          </cell>
          <cell r="E59">
            <v>202.3621778129112</v>
          </cell>
        </row>
        <row r="60">
          <cell r="D60">
            <v>0.00826813278392223</v>
          </cell>
          <cell r="E60">
            <v>88.91880721141324</v>
          </cell>
        </row>
        <row r="61">
          <cell r="D61">
            <v>0.0017013149085845331</v>
          </cell>
          <cell r="E61">
            <v>18.296621052881505</v>
          </cell>
        </row>
        <row r="62">
          <cell r="D62">
            <v>0.0035679279186902977</v>
          </cell>
          <cell r="E62">
            <v>38.37092400876294</v>
          </cell>
        </row>
        <row r="63">
          <cell r="D63">
            <v>0.08891303616881517</v>
          </cell>
          <cell r="E63">
            <v>956.2063561739059</v>
          </cell>
        </row>
        <row r="64">
          <cell r="D64">
            <v>0.8964626849704876</v>
          </cell>
          <cell r="E64">
            <v>9640.918299246614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0.05386117583418986</v>
          </cell>
          <cell r="E67">
            <v>579.2446293912114</v>
          </cell>
        </row>
        <row r="68">
          <cell r="D68">
            <v>0.07115744074995778</v>
          </cell>
          <cell r="E68">
            <v>765.255580801346</v>
          </cell>
        </row>
        <row r="69">
          <cell r="D69">
            <v>0.02403270493559338</v>
          </cell>
          <cell r="E69">
            <v>258.45732195934545</v>
          </cell>
        </row>
        <row r="70">
          <cell r="D70">
            <v>0.03671663254048991</v>
          </cell>
          <cell r="E70">
            <v>394.8653529934447</v>
          </cell>
        </row>
        <row r="71">
          <cell r="D71">
            <v>0.09103297324088411</v>
          </cell>
          <cell r="E71">
            <v>979.0050074217642</v>
          </cell>
        </row>
        <row r="72">
          <cell r="D72">
            <v>0.4608544270319756</v>
          </cell>
          <cell r="E72">
            <v>4956.2128500726785</v>
          </cell>
        </row>
        <row r="73">
          <cell r="D73">
            <v>0</v>
          </cell>
          <cell r="E73">
            <v>0</v>
          </cell>
        </row>
        <row r="74">
          <cell r="D74">
            <v>0.016689378427495426</v>
          </cell>
          <cell r="E74">
            <v>179.48425136065683</v>
          </cell>
        </row>
        <row r="75">
          <cell r="D75">
            <v>0.21242607125084922</v>
          </cell>
        </row>
        <row r="76">
          <cell r="D76">
            <v>0</v>
          </cell>
          <cell r="E76">
            <v>0</v>
          </cell>
        </row>
        <row r="77">
          <cell r="D77">
            <v>0.14358487413359972</v>
          </cell>
          <cell r="E77">
            <v>1544.169170382385</v>
          </cell>
        </row>
        <row r="78">
          <cell r="D78">
            <v>0</v>
          </cell>
          <cell r="E78">
            <v>0</v>
          </cell>
        </row>
        <row r="79">
          <cell r="D79">
            <v>0.05229435298438904</v>
          </cell>
          <cell r="E79">
            <v>562.3943897353136</v>
          </cell>
        </row>
        <row r="80">
          <cell r="D80">
            <v>0.016546844132860485</v>
          </cell>
          <cell r="E80">
            <v>177.9513805424348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8.58865093952289</v>
          </cell>
        </row>
        <row r="84">
          <cell r="D84">
            <v>4.540655306224854</v>
          </cell>
          <cell r="E84">
            <v>48832.02342526457</v>
          </cell>
        </row>
        <row r="85">
          <cell r="D85">
            <v>0.7007851211047819</v>
          </cell>
          <cell r="E85">
            <v>7536.523506409267</v>
          </cell>
        </row>
        <row r="86">
          <cell r="D86">
            <v>1.0416360300740297</v>
          </cell>
          <cell r="E86">
            <v>11202.170521828146</v>
          </cell>
        </row>
        <row r="87">
          <cell r="D87">
            <v>2.3055744821192237</v>
          </cell>
          <cell r="E87">
            <v>24795.07021050298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306981.1301170746</v>
          </cell>
        </row>
        <row r="23">
          <cell r="D23">
            <v>4.211968178637423</v>
          </cell>
          <cell r="E23">
            <v>41673.21315943866</v>
          </cell>
        </row>
        <row r="24">
          <cell r="D24">
            <v>21.532594638412416</v>
          </cell>
        </row>
        <row r="25">
          <cell r="D25">
            <v>13.822001362441886</v>
          </cell>
          <cell r="E25">
            <v>136754.88148</v>
          </cell>
        </row>
        <row r="28">
          <cell r="D28">
            <v>0.08388269372860267</v>
          </cell>
          <cell r="E28">
            <v>829.9353717507947</v>
          </cell>
        </row>
        <row r="29">
          <cell r="D29">
            <v>0</v>
          </cell>
          <cell r="E29">
            <v>0</v>
          </cell>
        </row>
        <row r="30">
          <cell r="D30">
            <v>0.022126061011404883</v>
          </cell>
          <cell r="E30">
            <v>218.91524764683993</v>
          </cell>
        </row>
        <row r="31">
          <cell r="D31">
            <v>0.07965381964105774</v>
          </cell>
          <cell r="E31">
            <v>788.0948915286252</v>
          </cell>
        </row>
        <row r="32">
          <cell r="D32">
            <v>0.03982690982052883</v>
          </cell>
          <cell r="E32">
            <v>394.0474457643123</v>
          </cell>
        </row>
        <row r="33">
          <cell r="D33">
            <v>0.15930763928211536</v>
          </cell>
          <cell r="E33">
            <v>1576.1897830572493</v>
          </cell>
        </row>
        <row r="34">
          <cell r="D34">
            <v>0.08961054709618983</v>
          </cell>
          <cell r="E34">
            <v>886.6067529697023</v>
          </cell>
        </row>
        <row r="35">
          <cell r="D35">
            <v>0.005974036473079329</v>
          </cell>
          <cell r="E35">
            <v>59.107116864646876</v>
          </cell>
        </row>
        <row r="36">
          <cell r="D36">
            <v>0.07965381964105774</v>
          </cell>
          <cell r="E36">
            <v>788.0948915286252</v>
          </cell>
        </row>
        <row r="37">
          <cell r="D37">
            <v>0.04779229178463463</v>
          </cell>
          <cell r="E37">
            <v>472.85693491717507</v>
          </cell>
        </row>
        <row r="38">
          <cell r="D38">
            <v>0.2655127321368591</v>
          </cell>
          <cell r="E38">
            <v>2626.982971762084</v>
          </cell>
        </row>
        <row r="39">
          <cell r="D39">
            <v>0.013275636606842943</v>
          </cell>
          <cell r="E39">
            <v>131.34914858810407</v>
          </cell>
        </row>
        <row r="40">
          <cell r="D40">
            <v>0.19913454910264416</v>
          </cell>
          <cell r="E40">
            <v>1970.2372288215613</v>
          </cell>
        </row>
        <row r="41">
          <cell r="D41">
            <v>0.15930763928211536</v>
          </cell>
          <cell r="E41">
            <v>1576.1897830572493</v>
          </cell>
        </row>
        <row r="42">
          <cell r="D42">
            <v>0.03698792608995029</v>
          </cell>
          <cell r="E42">
            <v>365.95854073396816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0.19913454910264416</v>
          </cell>
          <cell r="E45">
            <v>1970.2372288215613</v>
          </cell>
        </row>
        <row r="46">
          <cell r="D46">
            <v>0.05828400474780044</v>
          </cell>
          <cell r="E46">
            <v>576.6619429747376</v>
          </cell>
        </row>
        <row r="47">
          <cell r="D47">
            <v>0.19913454910264416</v>
          </cell>
          <cell r="E47">
            <v>1970.2372288215613</v>
          </cell>
        </row>
        <row r="48">
          <cell r="D48">
            <v>0.2342434202546998</v>
          </cell>
          <cell r="E48">
            <v>2317.6043999999997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0.06637818303421482</v>
          </cell>
          <cell r="E52">
            <v>656.7457429405214</v>
          </cell>
        </row>
        <row r="53">
          <cell r="D53">
            <v>0</v>
          </cell>
          <cell r="E53">
            <v>0</v>
          </cell>
        </row>
        <row r="54">
          <cell r="D54">
            <v>0.15930763928211536</v>
          </cell>
          <cell r="E54">
            <v>1576.1897830572493</v>
          </cell>
        </row>
        <row r="55">
          <cell r="D55">
            <v>0.02987018236539662</v>
          </cell>
          <cell r="E55">
            <v>295.53558432323416</v>
          </cell>
        </row>
        <row r="56">
          <cell r="D56">
            <v>0.059740364730793284</v>
          </cell>
          <cell r="E56">
            <v>591.0711686464688</v>
          </cell>
        </row>
        <row r="57">
          <cell r="D57">
            <v>0.3349662192375021</v>
          </cell>
          <cell r="E57">
            <v>3314.1557731358457</v>
          </cell>
        </row>
        <row r="58">
          <cell r="D58">
            <v>0.1674831096187509</v>
          </cell>
          <cell r="E58">
            <v>1657.0778865679215</v>
          </cell>
        </row>
        <row r="59">
          <cell r="D59">
            <v>0.9447181181453628</v>
          </cell>
          <cell r="E59">
            <v>9347.04106093022</v>
          </cell>
        </row>
        <row r="60">
          <cell r="D60">
            <v>0.02045301979107653</v>
          </cell>
          <cell r="E60">
            <v>202.3621778129112</v>
          </cell>
        </row>
        <row r="61">
          <cell r="D61">
            <v>0.008987144452336086</v>
          </cell>
          <cell r="E61">
            <v>88.91880721141324</v>
          </cell>
        </row>
        <row r="62">
          <cell r="D62">
            <v>0.0018492643069417329</v>
          </cell>
          <cell r="E62">
            <v>18.296621052881505</v>
          </cell>
        </row>
        <row r="63">
          <cell r="D63">
            <v>0.003878201335027587</v>
          </cell>
          <cell r="E63">
            <v>38.37092400876294</v>
          </cell>
        </row>
        <row r="64">
          <cell r="D64">
            <v>0.09664507339538163</v>
          </cell>
          <cell r="E64">
            <v>956.2063561739059</v>
          </cell>
        </row>
        <row r="65">
          <cell r="D65">
            <v>1.7723714898602092</v>
          </cell>
          <cell r="E65">
            <v>17535.84352067691</v>
          </cell>
        </row>
        <row r="66">
          <cell r="D66">
            <v>0.0020300113566999465</v>
          </cell>
          <cell r="E66">
            <v>20.08493236318927</v>
          </cell>
        </row>
        <row r="67">
          <cell r="D67">
            <v>0</v>
          </cell>
          <cell r="E67">
            <v>0</v>
          </cell>
        </row>
        <row r="68">
          <cell r="D68">
            <v>0.04390878027525849</v>
          </cell>
          <cell r="E68">
            <v>434.4334720434075</v>
          </cell>
        </row>
        <row r="69">
          <cell r="D69">
            <v>0.3222725813630088</v>
          </cell>
          <cell r="E69">
            <v>3188.564920005609</v>
          </cell>
        </row>
        <row r="70">
          <cell r="D70">
            <v>0.1088443004006409</v>
          </cell>
          <cell r="E70">
            <v>1076.905508163941</v>
          </cell>
        </row>
        <row r="71">
          <cell r="D71">
            <v>0.16628990338986807</v>
          </cell>
          <cell r="E71">
            <v>1645.2723041393547</v>
          </cell>
        </row>
        <row r="72">
          <cell r="D72">
            <v>0.412289016669094</v>
          </cell>
          <cell r="E72">
            <v>4079.187530924016</v>
          </cell>
        </row>
        <row r="73">
          <cell r="D73">
            <v>1.0018623105059001</v>
          </cell>
          <cell r="E73">
            <v>9912.425700145375</v>
          </cell>
        </row>
        <row r="74">
          <cell r="D74">
            <v>0</v>
          </cell>
          <cell r="E74">
            <v>0</v>
          </cell>
        </row>
        <row r="75">
          <cell r="D75">
            <v>0.013605537550080116</v>
          </cell>
          <cell r="E75">
            <v>134.61318852049268</v>
          </cell>
        </row>
        <row r="76">
          <cell r="D76">
            <v>0.4495920001773821</v>
          </cell>
        </row>
        <row r="77">
          <cell r="D77">
            <v>0</v>
          </cell>
          <cell r="E77">
            <v>0</v>
          </cell>
        </row>
        <row r="78">
          <cell r="D78">
            <v>0.2601187875450414</v>
          </cell>
          <cell r="E78">
            <v>2573.61528397064</v>
          </cell>
        </row>
        <row r="79">
          <cell r="D79">
            <v>0</v>
          </cell>
          <cell r="E79">
            <v>0</v>
          </cell>
        </row>
        <row r="80">
          <cell r="D80">
            <v>0.18947321263234065</v>
          </cell>
          <cell r="E80">
            <v>1874.6479657843784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4.8328443860348225</v>
          </cell>
        </row>
        <row r="85">
          <cell r="D85">
            <v>1.4130382725262143</v>
          </cell>
          <cell r="E85">
            <v>13980.600668374364</v>
          </cell>
        </row>
        <row r="86">
          <cell r="D86">
            <v>3.419806113508608</v>
          </cell>
          <cell r="E86">
            <v>33835.56168705417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494843.0010780885</v>
          </cell>
        </row>
        <row r="23">
          <cell r="D23">
            <v>4.211968178637421</v>
          </cell>
          <cell r="E23">
            <v>64210.61248969176</v>
          </cell>
        </row>
        <row r="24">
          <cell r="D24">
            <v>24.22215147194596</v>
          </cell>
        </row>
        <row r="25">
          <cell r="D25">
            <v>15.246696819899242</v>
          </cell>
          <cell r="E25">
            <v>232432.84368</v>
          </cell>
        </row>
        <row r="28">
          <cell r="D28">
            <v>0.04577570135821751</v>
          </cell>
          <cell r="E28">
            <v>697.8414120657544</v>
          </cell>
        </row>
        <row r="29">
          <cell r="D29">
            <v>0</v>
          </cell>
          <cell r="E29">
            <v>0</v>
          </cell>
        </row>
        <row r="30">
          <cell r="D30">
            <v>0.025129990776000363</v>
          </cell>
          <cell r="E30">
            <v>383.1016833819703</v>
          </cell>
        </row>
        <row r="31">
          <cell r="D31">
            <v>0.5169598102491506</v>
          </cell>
          <cell r="E31">
            <v>7880.948915286252</v>
          </cell>
        </row>
        <row r="32">
          <cell r="D32">
            <v>0.12923995256228754</v>
          </cell>
          <cell r="E32">
            <v>1970.2372288215613</v>
          </cell>
        </row>
        <row r="33">
          <cell r="D33">
            <v>0.646199762811438</v>
          </cell>
          <cell r="E33">
            <v>9851.18614410781</v>
          </cell>
        </row>
        <row r="34">
          <cell r="D34">
            <v>0.42002984582743436</v>
          </cell>
          <cell r="E34">
            <v>6403.270993670072</v>
          </cell>
        </row>
        <row r="35">
          <cell r="D35">
            <v>0.031017588614949035</v>
          </cell>
          <cell r="E35">
            <v>472.85693491717507</v>
          </cell>
        </row>
        <row r="36">
          <cell r="D36">
            <v>0.15508794307474516</v>
          </cell>
          <cell r="E36">
            <v>2364.284674585875</v>
          </cell>
        </row>
        <row r="37">
          <cell r="D37">
            <v>0.07754397153737254</v>
          </cell>
          <cell r="E37">
            <v>1182.1423372929369</v>
          </cell>
        </row>
        <row r="38">
          <cell r="D38">
            <v>0.2584799051245751</v>
          </cell>
          <cell r="E38">
            <v>3940.4744576431226</v>
          </cell>
        </row>
        <row r="39">
          <cell r="D39">
            <v>0.04307998418742925</v>
          </cell>
          <cell r="E39">
            <v>656.7457429405214</v>
          </cell>
        </row>
        <row r="40">
          <cell r="D40">
            <v>0.5169598102491506</v>
          </cell>
          <cell r="E40">
            <v>7880.948915286252</v>
          </cell>
        </row>
        <row r="41">
          <cell r="D41">
            <v>0.2584799051245751</v>
          </cell>
          <cell r="E41">
            <v>3940.4744576431226</v>
          </cell>
        </row>
        <row r="42">
          <cell r="D42">
            <v>0.024005466830261345</v>
          </cell>
          <cell r="E42">
            <v>365.95854073396816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0.5169598102491506</v>
          </cell>
          <cell r="E45">
            <v>7880.948915286252</v>
          </cell>
        </row>
        <row r="46">
          <cell r="D46">
            <v>0.07565359243476302</v>
          </cell>
          <cell r="E46">
            <v>1153.3238859494754</v>
          </cell>
        </row>
        <row r="47">
          <cell r="D47">
            <v>0.2584799051245751</v>
          </cell>
          <cell r="E47">
            <v>3940.4744576431226</v>
          </cell>
        </row>
        <row r="48">
          <cell r="D48">
            <v>0.2371283401553316</v>
          </cell>
          <cell r="E48">
            <v>3614.97412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0.08615996837485836</v>
          </cell>
          <cell r="E52">
            <v>1313.4914858810407</v>
          </cell>
        </row>
        <row r="53">
          <cell r="D53">
            <v>0.06110482465884704</v>
          </cell>
          <cell r="E53">
            <v>931.5308309591915</v>
          </cell>
        </row>
        <row r="54">
          <cell r="D54">
            <v>0.2067839240996604</v>
          </cell>
          <cell r="E54">
            <v>3152.379566114503</v>
          </cell>
        </row>
        <row r="55">
          <cell r="D55">
            <v>0.019385992884343128</v>
          </cell>
          <cell r="E55">
            <v>295.53558432323416</v>
          </cell>
        </row>
        <row r="56">
          <cell r="D56">
            <v>0.15508794307474516</v>
          </cell>
          <cell r="E56">
            <v>2364.284674585875</v>
          </cell>
        </row>
        <row r="57">
          <cell r="D57">
            <v>0.06521874553557622</v>
          </cell>
          <cell r="E57">
            <v>994.2467319407524</v>
          </cell>
        </row>
        <row r="58">
          <cell r="D58">
            <v>0.027174477306490075</v>
          </cell>
          <cell r="E58">
            <v>414.2694716419799</v>
          </cell>
        </row>
        <row r="59">
          <cell r="D59">
            <v>0.648165780658543</v>
          </cell>
          <cell r="E59">
            <v>9881.157692983357</v>
          </cell>
        </row>
        <row r="60">
          <cell r="D60">
            <v>0.039822531842905996</v>
          </cell>
          <cell r="E60">
            <v>607.0865334387333</v>
          </cell>
        </row>
        <row r="61">
          <cell r="D61">
            <v>0.005832730321907354</v>
          </cell>
          <cell r="E61">
            <v>88.91880721141324</v>
          </cell>
        </row>
        <row r="62">
          <cell r="D62">
            <v>0.0018002815110281717</v>
          </cell>
          <cell r="E62">
            <v>27.444931579322272</v>
          </cell>
        </row>
        <row r="63">
          <cell r="D63">
            <v>0.0033559792199100006</v>
          </cell>
          <cell r="E63">
            <v>51.161232011683985</v>
          </cell>
        </row>
        <row r="64">
          <cell r="D64">
            <v>0.09408516571295512</v>
          </cell>
          <cell r="E64">
            <v>1434.3095342608585</v>
          </cell>
        </row>
        <row r="65">
          <cell r="D65">
            <v>1.2160140980438203</v>
          </cell>
          <cell r="E65">
            <v>18537.891721858432</v>
          </cell>
        </row>
        <row r="66">
          <cell r="D66">
            <v>0.0013174939889791452</v>
          </cell>
          <cell r="E66">
            <v>20.08493236318927</v>
          </cell>
        </row>
        <row r="67">
          <cell r="D67">
            <v>0</v>
          </cell>
          <cell r="E67">
            <v>0</v>
          </cell>
        </row>
        <row r="68">
          <cell r="D68">
            <v>0.056994315706786286</v>
          </cell>
          <cell r="E68">
            <v>868.8669440868157</v>
          </cell>
        </row>
        <row r="69">
          <cell r="D69">
            <v>0.2509890522674439</v>
          </cell>
          <cell r="E69">
            <v>3826.2779040067294</v>
          </cell>
        </row>
        <row r="70">
          <cell r="D70">
            <v>0.08476901040333289</v>
          </cell>
          <cell r="E70">
            <v>1292.2866097967292</v>
          </cell>
        </row>
        <row r="71">
          <cell r="D71">
            <v>0.12950821033842513</v>
          </cell>
          <cell r="E71">
            <v>1974.3267649672237</v>
          </cell>
        </row>
        <row r="72">
          <cell r="D72">
            <v>0.2675789469802172</v>
          </cell>
          <cell r="E72">
            <v>4079.187530924016</v>
          </cell>
        </row>
        <row r="73">
          <cell r="D73">
            <v>1.300433682323858</v>
          </cell>
          <cell r="E73">
            <v>19824.85140029075</v>
          </cell>
        </row>
        <row r="74">
          <cell r="D74">
            <v>0</v>
          </cell>
          <cell r="E74">
            <v>0</v>
          </cell>
        </row>
        <row r="75">
          <cell r="D75">
            <v>0.017660210500694325</v>
          </cell>
          <cell r="E75">
            <v>269.22637704098486</v>
          </cell>
        </row>
        <row r="76">
          <cell r="D76">
            <v>0.2594261137009142</v>
          </cell>
        </row>
        <row r="77">
          <cell r="D77">
            <v>0</v>
          </cell>
          <cell r="E77">
            <v>0</v>
          </cell>
        </row>
        <row r="78">
          <cell r="D78">
            <v>0.1012915335315901</v>
          </cell>
          <cell r="E78">
            <v>1544.169170382385</v>
          </cell>
        </row>
        <row r="79">
          <cell r="D79">
            <v>0</v>
          </cell>
          <cell r="E79">
            <v>0</v>
          </cell>
        </row>
        <row r="80">
          <cell r="D80">
            <v>0.11067269949136364</v>
          </cell>
          <cell r="E80">
            <v>1687.1831692059404</v>
          </cell>
        </row>
        <row r="81">
          <cell r="D81">
            <v>0.02626407733918965</v>
          </cell>
          <cell r="E81">
            <v>400.3906062204784</v>
          </cell>
        </row>
        <row r="82">
          <cell r="D82">
            <v>0.02119780333877079</v>
          </cell>
          <cell r="E82">
            <v>323.15627233889296</v>
          </cell>
        </row>
        <row r="83">
          <cell r="D83">
            <v>0</v>
          </cell>
          <cell r="E83">
            <v>0</v>
          </cell>
        </row>
        <row r="84">
          <cell r="D84">
            <v>3.766243874024372</v>
          </cell>
        </row>
        <row r="85">
          <cell r="D85">
            <v>2.5289201888018478</v>
          </cell>
          <cell r="E85">
            <v>38552.88249424641</v>
          </cell>
        </row>
        <row r="86">
          <cell r="D86">
            <v>1.2373236852225247</v>
          </cell>
          <cell r="E86">
            <v>18862.752116480347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520624.4280081736</v>
          </cell>
        </row>
        <row r="23">
          <cell r="D23">
            <v>4.211968178637419</v>
          </cell>
          <cell r="E23">
            <v>66879.3155276764</v>
          </cell>
        </row>
        <row r="24">
          <cell r="D24">
            <v>24.12387502566709</v>
          </cell>
        </row>
        <row r="25">
          <cell r="D25">
            <v>15.579020329504232</v>
          </cell>
          <cell r="E25">
            <v>247369.9164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0.12333981761386537</v>
          </cell>
          <cell r="E28">
            <v>1958.43896</v>
          </cell>
        </row>
        <row r="29">
          <cell r="D29">
            <v>0.06279486256546195</v>
          </cell>
          <cell r="E29">
            <v>997.0819457594309</v>
          </cell>
        </row>
        <row r="30">
          <cell r="D30">
            <v>0</v>
          </cell>
          <cell r="E30">
            <v>0</v>
          </cell>
        </row>
        <row r="31">
          <cell r="D31">
            <v>0.024127222099328036</v>
          </cell>
          <cell r="E31">
            <v>383.1016833819703</v>
          </cell>
        </row>
        <row r="32">
          <cell r="D32">
            <v>0.49633142604332</v>
          </cell>
          <cell r="E32">
            <v>7880.948915286252</v>
          </cell>
        </row>
        <row r="33">
          <cell r="D33">
            <v>0.18612428476624476</v>
          </cell>
          <cell r="E33">
            <v>2955.355843232341</v>
          </cell>
        </row>
        <row r="34">
          <cell r="D34">
            <v>0.49633142604332</v>
          </cell>
          <cell r="E34">
            <v>7880.948915286252</v>
          </cell>
        </row>
        <row r="35">
          <cell r="D35">
            <v>0.403269283660197</v>
          </cell>
          <cell r="E35">
            <v>6403.270993670072</v>
          </cell>
        </row>
        <row r="36">
          <cell r="D36">
            <v>0.026057399867274313</v>
          </cell>
          <cell r="E36">
            <v>413.74981805252844</v>
          </cell>
        </row>
        <row r="37">
          <cell r="D37">
            <v>0.1985325704173281</v>
          </cell>
          <cell r="E37">
            <v>3152.379566114503</v>
          </cell>
        </row>
        <row r="38">
          <cell r="D38">
            <v>0.07444971390649793</v>
          </cell>
          <cell r="E38">
            <v>1182.1423372929369</v>
          </cell>
        </row>
        <row r="39">
          <cell r="D39">
            <v>0.24816571302165977</v>
          </cell>
          <cell r="E39">
            <v>3940.4744576431226</v>
          </cell>
        </row>
        <row r="40">
          <cell r="D40">
            <v>0.10340238042569166</v>
          </cell>
          <cell r="E40">
            <v>1641.8643573513025</v>
          </cell>
        </row>
        <row r="41">
          <cell r="D41">
            <v>0.49633142604332</v>
          </cell>
          <cell r="E41">
            <v>7880.948915286252</v>
          </cell>
        </row>
        <row r="42">
          <cell r="D42">
            <v>0.24816571302165977</v>
          </cell>
          <cell r="E42">
            <v>3940.4744576431226</v>
          </cell>
        </row>
        <row r="43">
          <cell r="D43">
            <v>0.02304757033038393</v>
          </cell>
          <cell r="E43">
            <v>365.95854073396816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0.49633142604332</v>
          </cell>
          <cell r="E46">
            <v>7880.948915286252</v>
          </cell>
        </row>
        <row r="47">
          <cell r="D47">
            <v>0.036317383550908</v>
          </cell>
          <cell r="E47">
            <v>576.6619429747376</v>
          </cell>
        </row>
        <row r="48">
          <cell r="D48">
            <v>0.24816571302165977</v>
          </cell>
          <cell r="E48">
            <v>3940.4744576431226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0.08272190434055325</v>
          </cell>
          <cell r="E52">
            <v>1313.4914858810407</v>
          </cell>
        </row>
        <row r="53">
          <cell r="D53">
            <v>0</v>
          </cell>
          <cell r="E53">
            <v>0</v>
          </cell>
        </row>
        <row r="54">
          <cell r="D54">
            <v>0.1985325704173281</v>
          </cell>
          <cell r="E54">
            <v>3152.379566114503</v>
          </cell>
        </row>
        <row r="55">
          <cell r="D55">
            <v>0.06204142825541497</v>
          </cell>
          <cell r="E55">
            <v>985.1186144107811</v>
          </cell>
        </row>
        <row r="56">
          <cell r="D56">
            <v>0.07444971390649793</v>
          </cell>
          <cell r="E56">
            <v>1182.1423372929369</v>
          </cell>
        </row>
        <row r="57">
          <cell r="D57">
            <v>0.10957853315802048</v>
          </cell>
          <cell r="E57">
            <v>1739.9317808963126</v>
          </cell>
        </row>
        <row r="58">
          <cell r="D58">
            <v>0.020872101553908742</v>
          </cell>
          <cell r="E58">
            <v>331.41557731358455</v>
          </cell>
        </row>
        <row r="59">
          <cell r="D59">
            <v>0.6223018498704754</v>
          </cell>
          <cell r="E59">
            <v>9881.157692983357</v>
          </cell>
        </row>
        <row r="60">
          <cell r="D60">
            <v>0.038233482809271295</v>
          </cell>
          <cell r="E60">
            <v>607.0865334387333</v>
          </cell>
        </row>
        <row r="61">
          <cell r="D61">
            <v>0.005599985339291946</v>
          </cell>
          <cell r="E61">
            <v>88.91880721141324</v>
          </cell>
        </row>
        <row r="62">
          <cell r="D62">
            <v>0.001728444401156431</v>
          </cell>
          <cell r="E62">
            <v>27.444931579322272</v>
          </cell>
        </row>
        <row r="63">
          <cell r="D63">
            <v>0.0032220646923924313</v>
          </cell>
          <cell r="E63">
            <v>51.161232011683985</v>
          </cell>
        </row>
        <row r="64">
          <cell r="D64">
            <v>0.09033086043057603</v>
          </cell>
          <cell r="E64">
            <v>1434.3095342608585</v>
          </cell>
        </row>
        <row r="65">
          <cell r="D65">
            <v>1.1674911654737525</v>
          </cell>
          <cell r="E65">
            <v>18537.891721858432</v>
          </cell>
        </row>
        <row r="66">
          <cell r="D66">
            <v>0.0012649216774479337</v>
          </cell>
          <cell r="E66">
            <v>20.08493236318927</v>
          </cell>
        </row>
        <row r="67">
          <cell r="D67">
            <v>0</v>
          </cell>
          <cell r="E67">
            <v>0</v>
          </cell>
        </row>
        <row r="68">
          <cell r="D68">
            <v>0.05472005643432686</v>
          </cell>
          <cell r="E68">
            <v>868.8669440868157</v>
          </cell>
        </row>
        <row r="69">
          <cell r="D69">
            <v>0.24097376964975872</v>
          </cell>
          <cell r="E69">
            <v>3826.2779040067294</v>
          </cell>
        </row>
        <row r="70">
          <cell r="D70">
            <v>0.08138645013330871</v>
          </cell>
          <cell r="E70">
            <v>1292.2866097967292</v>
          </cell>
        </row>
        <row r="71">
          <cell r="D71">
            <v>0.12434040992588823</v>
          </cell>
          <cell r="E71">
            <v>1974.3267649672237</v>
          </cell>
        </row>
        <row r="72">
          <cell r="D72">
            <v>0.3082820080807146</v>
          </cell>
          <cell r="E72">
            <v>4895.025037108819</v>
          </cell>
        </row>
        <row r="73">
          <cell r="D73">
            <v>1.2485421327268964</v>
          </cell>
          <cell r="E73">
            <v>19824.85140029075</v>
          </cell>
        </row>
        <row r="74">
          <cell r="D74">
            <v>0</v>
          </cell>
          <cell r="E74">
            <v>0</v>
          </cell>
        </row>
        <row r="75">
          <cell r="D75">
            <v>0.01695551044443929</v>
          </cell>
          <cell r="E75">
            <v>269.22637704098486</v>
          </cell>
        </row>
        <row r="76">
          <cell r="D76">
            <v>0.34278259692442836</v>
          </cell>
        </row>
        <row r="77">
          <cell r="D77">
            <v>0</v>
          </cell>
          <cell r="E77">
            <v>0</v>
          </cell>
        </row>
        <row r="78">
          <cell r="D78">
            <v>0.19449934129161459</v>
          </cell>
          <cell r="E78">
            <v>3088.338340764773</v>
          </cell>
        </row>
        <row r="79">
          <cell r="D79">
            <v>0</v>
          </cell>
          <cell r="E79">
            <v>0</v>
          </cell>
        </row>
        <row r="80">
          <cell r="D80">
            <v>0.10625649745603716</v>
          </cell>
          <cell r="E80">
            <v>1687.1831692059404</v>
          </cell>
        </row>
        <row r="81">
          <cell r="D81">
            <v>0.04202675817677661</v>
          </cell>
          <cell r="E81">
            <v>667.3176770341297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4.10959140001133</v>
          </cell>
        </row>
        <row r="85">
          <cell r="D85">
            <v>1.1474807285368804</v>
          </cell>
          <cell r="E85">
            <v>18220.158000000003</v>
          </cell>
        </row>
        <row r="86">
          <cell r="D86">
            <v>1.874648401115701</v>
          </cell>
          <cell r="E86">
            <v>29766.417172275545</v>
          </cell>
        </row>
        <row r="87">
          <cell r="D87">
            <v>1.0874622703587482</v>
          </cell>
          <cell r="E87">
            <v>17267.16091366435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37.47488454978095</v>
          </cell>
          <cell r="E22">
            <v>577961.1188456252</v>
          </cell>
        </row>
        <row r="23">
          <cell r="D23">
            <v>4.211968178637419</v>
          </cell>
          <cell r="E23">
            <v>64953.603676403356</v>
          </cell>
        </row>
        <row r="24">
          <cell r="D24">
            <v>28.83</v>
          </cell>
        </row>
        <row r="25">
          <cell r="D25">
            <v>20.262188724612873</v>
          </cell>
          <cell r="E25">
            <v>312467.26476</v>
          </cell>
        </row>
        <row r="28">
          <cell r="D28">
            <v>0.07109967385403412</v>
          </cell>
          <cell r="E28">
            <v>1096.442290437831</v>
          </cell>
        </row>
        <row r="29">
          <cell r="D29">
            <v>0</v>
          </cell>
          <cell r="E29">
            <v>0</v>
          </cell>
        </row>
        <row r="30">
          <cell r="D30">
            <v>0.025552320556397185</v>
          </cell>
          <cell r="E30">
            <v>394.0474457643123</v>
          </cell>
        </row>
        <row r="31">
          <cell r="D31">
            <v>0.3832848083459579</v>
          </cell>
          <cell r="E31">
            <v>5910.711686464686</v>
          </cell>
        </row>
        <row r="32">
          <cell r="D32">
            <v>0.31940400695496474</v>
          </cell>
          <cell r="E32">
            <v>4925.593072053902</v>
          </cell>
        </row>
        <row r="33">
          <cell r="D33">
            <v>0.1533139233383832</v>
          </cell>
          <cell r="E33">
            <v>2364.284674585875</v>
          </cell>
        </row>
        <row r="34">
          <cell r="D34">
            <v>0.31940400695496474</v>
          </cell>
          <cell r="E34">
            <v>4925.593072053902</v>
          </cell>
        </row>
        <row r="35">
          <cell r="D35">
            <v>0.015331392333838324</v>
          </cell>
          <cell r="E35">
            <v>236.42846745858753</v>
          </cell>
        </row>
        <row r="36">
          <cell r="D36">
            <v>0.22997088500757445</v>
          </cell>
          <cell r="E36">
            <v>3546.427011878807</v>
          </cell>
        </row>
        <row r="37">
          <cell r="D37">
            <v>0.0919883540030299</v>
          </cell>
          <cell r="E37">
            <v>1418.5708047515245</v>
          </cell>
        </row>
        <row r="38">
          <cell r="D38">
            <v>0.25552320556397184</v>
          </cell>
          <cell r="E38">
            <v>3940.4744576431226</v>
          </cell>
        </row>
        <row r="39">
          <cell r="D39">
            <v>0.06388080139099299</v>
          </cell>
          <cell r="E39">
            <v>985.1186144107811</v>
          </cell>
        </row>
        <row r="40">
          <cell r="D40">
            <v>0.3832848083459579</v>
          </cell>
          <cell r="E40">
            <v>5910.711686464686</v>
          </cell>
        </row>
        <row r="41">
          <cell r="D41">
            <v>0.25552320556397184</v>
          </cell>
          <cell r="E41">
            <v>3940.4744576431226</v>
          </cell>
        </row>
        <row r="42">
          <cell r="D42">
            <v>0.10678892909130648</v>
          </cell>
          <cell r="E42">
            <v>1646.8134333028552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0.3832848083459579</v>
          </cell>
          <cell r="E45">
            <v>5910.711686464686</v>
          </cell>
        </row>
        <row r="46">
          <cell r="D46">
            <v>0.1682734640226646</v>
          </cell>
          <cell r="E46">
            <v>2594.9787433863153</v>
          </cell>
        </row>
        <row r="47">
          <cell r="D47">
            <v>0.25552320556397184</v>
          </cell>
          <cell r="E47">
            <v>3940.4744576431226</v>
          </cell>
        </row>
        <row r="48">
          <cell r="D48">
            <v>0.3791851736570436</v>
          </cell>
          <cell r="E48">
            <v>5847.4904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0.08517440185465729</v>
          </cell>
          <cell r="E52">
            <v>1313.4914858810407</v>
          </cell>
        </row>
        <row r="53">
          <cell r="D53">
            <v>0</v>
          </cell>
          <cell r="E53">
            <v>0</v>
          </cell>
        </row>
        <row r="54">
          <cell r="D54">
            <v>0.22997088500757445</v>
          </cell>
          <cell r="E54">
            <v>3546.427011878807</v>
          </cell>
        </row>
        <row r="55">
          <cell r="D55">
            <v>0.06388080139099299</v>
          </cell>
          <cell r="E55">
            <v>985.1186144107811</v>
          </cell>
        </row>
        <row r="56">
          <cell r="D56">
            <v>0.07665696166919157</v>
          </cell>
          <cell r="E56">
            <v>1182.1423372929369</v>
          </cell>
        </row>
        <row r="57">
          <cell r="D57">
            <v>0.11282726252796882</v>
          </cell>
          <cell r="E57">
            <v>1739.9317808963126</v>
          </cell>
        </row>
        <row r="58">
          <cell r="D58">
            <v>0.021490907148184617</v>
          </cell>
          <cell r="E58">
            <v>331.41557731358455</v>
          </cell>
        </row>
        <row r="59">
          <cell r="D59">
            <v>0.6407515428749616</v>
          </cell>
          <cell r="E59">
            <v>9881.157692983357</v>
          </cell>
        </row>
        <row r="60">
          <cell r="D60">
            <v>0.039367009923918596</v>
          </cell>
          <cell r="E60">
            <v>607.0865334387333</v>
          </cell>
        </row>
        <row r="61">
          <cell r="D61">
            <v>0.005766010894833946</v>
          </cell>
          <cell r="E61">
            <v>88.91880721141324</v>
          </cell>
        </row>
        <row r="62">
          <cell r="D62">
            <v>0.0017796884535134928</v>
          </cell>
          <cell r="E62">
            <v>27.444931579322272</v>
          </cell>
        </row>
        <row r="63">
          <cell r="D63">
            <v>0.0033175908497188283</v>
          </cell>
          <cell r="E63">
            <v>51.161232011683985</v>
          </cell>
        </row>
        <row r="64">
          <cell r="D64">
            <v>0.09300894445703699</v>
          </cell>
          <cell r="E64">
            <v>1434.3095342608585</v>
          </cell>
        </row>
        <row r="65">
          <cell r="D65">
            <v>1.2021043577580495</v>
          </cell>
          <cell r="E65">
            <v>18537.891721858432</v>
          </cell>
        </row>
        <row r="66">
          <cell r="D66">
            <v>0.0013024234406654005</v>
          </cell>
          <cell r="E66">
            <v>20.08493236318927</v>
          </cell>
        </row>
        <row r="67">
          <cell r="D67">
            <v>0</v>
          </cell>
          <cell r="E67">
            <v>0</v>
          </cell>
        </row>
        <row r="68">
          <cell r="D68">
            <v>0.0563423692116577</v>
          </cell>
          <cell r="E68">
            <v>868.8669440868157</v>
          </cell>
        </row>
        <row r="69">
          <cell r="D69">
            <v>0.24811803906354432</v>
          </cell>
          <cell r="E69">
            <v>3826.2779040067294</v>
          </cell>
        </row>
        <row r="70">
          <cell r="D70">
            <v>0.08379935477114163</v>
          </cell>
          <cell r="E70">
            <v>1292.2866097967292</v>
          </cell>
        </row>
        <row r="71">
          <cell r="D71">
            <v>0.12802679201146627</v>
          </cell>
          <cell r="E71">
            <v>1974.3267649672237</v>
          </cell>
        </row>
        <row r="72">
          <cell r="D72">
            <v>0.31742179837553625</v>
          </cell>
          <cell r="E72">
            <v>4895.025037108819</v>
          </cell>
        </row>
        <row r="73">
          <cell r="D73">
            <v>1.2855582834209238</v>
          </cell>
          <cell r="E73">
            <v>19824.85140029075</v>
          </cell>
        </row>
        <row r="74">
          <cell r="D74">
            <v>0</v>
          </cell>
          <cell r="E74">
            <v>0</v>
          </cell>
        </row>
        <row r="75">
          <cell r="D75">
            <v>0.01745819891065448</v>
          </cell>
          <cell r="E75">
            <v>269.22637704098486</v>
          </cell>
        </row>
        <row r="76">
          <cell r="D76">
            <v>0.3529452433665891</v>
          </cell>
        </row>
        <row r="77">
          <cell r="D77">
            <v>0</v>
          </cell>
          <cell r="E77">
            <v>0</v>
          </cell>
        </row>
        <row r="78">
          <cell r="D78">
            <v>0.20026576017202122</v>
          </cell>
          <cell r="E78">
            <v>3088.338340764773</v>
          </cell>
        </row>
        <row r="79">
          <cell r="D79">
            <v>0</v>
          </cell>
          <cell r="E79">
            <v>0</v>
          </cell>
        </row>
        <row r="80">
          <cell r="D80">
            <v>0.10940673677832728</v>
          </cell>
          <cell r="E80">
            <v>1687.1831692059404</v>
          </cell>
        </row>
        <row r="81">
          <cell r="D81">
            <v>0.04327274641624062</v>
          </cell>
          <cell r="E81">
            <v>667.3176770341297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4.076506467014913</v>
          </cell>
        </row>
        <row r="85">
          <cell r="D85">
            <v>0.0855036946130767</v>
          </cell>
          <cell r="E85">
            <v>1318.5695753671782</v>
          </cell>
        </row>
        <row r="86">
          <cell r="D86">
            <v>1.796908818166487</v>
          </cell>
          <cell r="E86">
            <v>27710.49026670903</v>
          </cell>
        </row>
        <row r="87">
          <cell r="D87">
            <v>2.1940939542353495</v>
          </cell>
          <cell r="E87">
            <v>33835.56168705417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2."/>
      <sheetName val="ИТОГО"/>
    </sheetNames>
    <sheetDataSet>
      <sheetData sheetId="0">
        <row r="4">
          <cell r="C4">
            <v>104631.46399999992</v>
          </cell>
        </row>
        <row r="7">
          <cell r="N7">
            <v>184926.23999999993</v>
          </cell>
        </row>
        <row r="9">
          <cell r="N9">
            <v>181153.15</v>
          </cell>
        </row>
        <row r="12">
          <cell r="N12">
            <v>381934.9</v>
          </cell>
        </row>
      </sheetData>
      <sheetData sheetId="1">
        <row r="4">
          <cell r="C4">
            <v>23715.92000000007</v>
          </cell>
        </row>
        <row r="7">
          <cell r="N7">
            <v>185029.37999999998</v>
          </cell>
        </row>
        <row r="9">
          <cell r="N9">
            <v>211903.88</v>
          </cell>
        </row>
        <row r="12">
          <cell r="N12">
            <v>383192.43999999994</v>
          </cell>
        </row>
      </sheetData>
      <sheetData sheetId="2">
        <row r="4">
          <cell r="C4">
            <v>58893.59879999995</v>
          </cell>
        </row>
        <row r="7">
          <cell r="N7">
            <v>183336.42</v>
          </cell>
        </row>
        <row r="9">
          <cell r="N9">
            <v>192110.59</v>
          </cell>
        </row>
        <row r="12">
          <cell r="N12">
            <v>363520.50999999995</v>
          </cell>
        </row>
      </sheetData>
      <sheetData sheetId="3">
        <row r="4">
          <cell r="C4">
            <v>84427.76199999999</v>
          </cell>
        </row>
        <row r="7">
          <cell r="N7">
            <v>178691.04000000004</v>
          </cell>
        </row>
        <row r="9">
          <cell r="N9">
            <v>204524.28</v>
          </cell>
        </row>
        <row r="12">
          <cell r="N12">
            <v>454734.95</v>
          </cell>
        </row>
      </sheetData>
      <sheetData sheetId="4">
        <row r="4">
          <cell r="C4">
            <v>56150.806999999884</v>
          </cell>
        </row>
        <row r="7">
          <cell r="N7">
            <v>176605.92000000004</v>
          </cell>
        </row>
        <row r="9">
          <cell r="N9">
            <v>201313.99</v>
          </cell>
        </row>
        <row r="12">
          <cell r="N12">
            <v>385140.98</v>
          </cell>
        </row>
      </sheetData>
      <sheetData sheetId="5">
        <row r="4">
          <cell r="C4">
            <v>44025.4200000001</v>
          </cell>
        </row>
        <row r="7">
          <cell r="N7">
            <v>179578.92</v>
          </cell>
        </row>
        <row r="9">
          <cell r="N9">
            <v>230044.9</v>
          </cell>
        </row>
        <row r="12">
          <cell r="N12">
            <v>354348.71</v>
          </cell>
        </row>
      </sheetData>
      <sheetData sheetId="6">
        <row r="4">
          <cell r="C4">
            <v>16218.831000000122</v>
          </cell>
        </row>
        <row r="7">
          <cell r="N7">
            <v>178092.30000000005</v>
          </cell>
        </row>
        <row r="9">
          <cell r="N9">
            <v>186501.34999999998</v>
          </cell>
        </row>
        <row r="12">
          <cell r="N12">
            <v>372072.63</v>
          </cell>
        </row>
      </sheetData>
      <sheetData sheetId="7">
        <row r="4">
          <cell r="C4">
            <v>49090.58599999992</v>
          </cell>
        </row>
        <row r="7">
          <cell r="N7">
            <v>175842.11999999997</v>
          </cell>
        </row>
        <row r="9">
          <cell r="N9">
            <v>184306.50000000003</v>
          </cell>
        </row>
        <row r="12">
          <cell r="N12">
            <v>360971.47</v>
          </cell>
        </row>
      </sheetData>
      <sheetData sheetId="8">
        <row r="4">
          <cell r="C4">
            <v>34362.00700000019</v>
          </cell>
        </row>
        <row r="7">
          <cell r="N7">
            <v>177184.76000000004</v>
          </cell>
        </row>
        <row r="9">
          <cell r="N9">
            <v>200093.49000000002</v>
          </cell>
        </row>
        <row r="12">
          <cell r="N12">
            <v>328487.57</v>
          </cell>
        </row>
      </sheetData>
      <sheetData sheetId="9">
        <row r="4">
          <cell r="C4">
            <v>22058.507999999914</v>
          </cell>
        </row>
        <row r="7">
          <cell r="N7">
            <v>96210.36000000002</v>
          </cell>
        </row>
        <row r="9">
          <cell r="N9">
            <v>113399.14</v>
          </cell>
        </row>
        <row r="12">
          <cell r="N12">
            <v>180494.05999999997</v>
          </cell>
        </row>
      </sheetData>
      <sheetData sheetId="10">
        <row r="4">
          <cell r="C4">
            <v>101512.913</v>
          </cell>
        </row>
        <row r="7">
          <cell r="N7">
            <v>246595.80000000008</v>
          </cell>
        </row>
        <row r="9">
          <cell r="N9">
            <v>245630.62</v>
          </cell>
        </row>
        <row r="12">
          <cell r="N12">
            <v>465262.68</v>
          </cell>
        </row>
      </sheetData>
      <sheetData sheetId="11">
        <row r="4">
          <cell r="C4">
            <v>80005.60100000002</v>
          </cell>
        </row>
        <row r="7">
          <cell r="N7">
            <v>100442.57999999997</v>
          </cell>
        </row>
        <row r="9">
          <cell r="N9">
            <v>132577.33000000002</v>
          </cell>
        </row>
        <row r="12">
          <cell r="N12">
            <v>187604.92</v>
          </cell>
        </row>
      </sheetData>
      <sheetData sheetId="12">
        <row r="4">
          <cell r="C4">
            <v>108520.77949999993</v>
          </cell>
        </row>
        <row r="7">
          <cell r="N7">
            <v>78764.46</v>
          </cell>
        </row>
        <row r="9">
          <cell r="N9">
            <v>48788.420000000006</v>
          </cell>
        </row>
        <row r="12">
          <cell r="N12">
            <v>148418.22</v>
          </cell>
        </row>
      </sheetData>
      <sheetData sheetId="13">
        <row r="4">
          <cell r="C4">
            <v>28685.052300000083</v>
          </cell>
        </row>
        <row r="7">
          <cell r="N7">
            <v>60575.33999999999</v>
          </cell>
        </row>
        <row r="9">
          <cell r="N9">
            <v>45002.66999999999</v>
          </cell>
        </row>
        <row r="12">
          <cell r="N12">
            <v>116734.92</v>
          </cell>
        </row>
      </sheetData>
      <sheetData sheetId="14">
        <row r="4">
          <cell r="C4">
            <v>48768.289999999964</v>
          </cell>
        </row>
        <row r="7">
          <cell r="N7">
            <v>79950.57999999999</v>
          </cell>
        </row>
        <row r="9">
          <cell r="N9">
            <v>137473.96</v>
          </cell>
        </row>
        <row r="12">
          <cell r="N12">
            <v>214773.97999999998</v>
          </cell>
        </row>
      </sheetData>
      <sheetData sheetId="15">
        <row r="10">
          <cell r="N10">
            <v>2514824.2699999996</v>
          </cell>
        </row>
        <row r="13">
          <cell r="N13">
            <v>4697692.9399999995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7"/>
      <sheetName val="8"/>
      <sheetName val="Мира 10"/>
      <sheetName val="Итого"/>
    </sheetNames>
    <sheetDataSet>
      <sheetData sheetId="0">
        <row r="4">
          <cell r="C4">
            <v>34762.56099999996</v>
          </cell>
        </row>
        <row r="7">
          <cell r="N7">
            <v>72313.13</v>
          </cell>
        </row>
        <row r="9">
          <cell r="N9">
            <v>43767.77</v>
          </cell>
        </row>
        <row r="12">
          <cell r="N12">
            <v>136143.76000000004</v>
          </cell>
        </row>
      </sheetData>
      <sheetData sheetId="1">
        <row r="4">
          <cell r="C4">
            <v>34712.08180000004</v>
          </cell>
        </row>
        <row r="7">
          <cell r="N7">
            <v>283775.71</v>
          </cell>
        </row>
        <row r="8">
          <cell r="N8">
            <v>137943.36000000002</v>
          </cell>
        </row>
        <row r="9">
          <cell r="N9">
            <v>234061.59999999998</v>
          </cell>
        </row>
        <row r="12">
          <cell r="N12">
            <v>318369.08</v>
          </cell>
        </row>
      </sheetData>
      <sheetData sheetId="2">
        <row r="4">
          <cell r="C4">
            <v>144849.03500000015</v>
          </cell>
        </row>
        <row r="7">
          <cell r="N7">
            <v>343743.00999999995</v>
          </cell>
        </row>
        <row r="8">
          <cell r="N8">
            <v>190064.63999999998</v>
          </cell>
        </row>
        <row r="9">
          <cell r="N9">
            <v>230801.89</v>
          </cell>
        </row>
        <row r="12">
          <cell r="N12">
            <v>349319</v>
          </cell>
        </row>
      </sheetData>
      <sheetData sheetId="3">
        <row r="4">
          <cell r="C4">
            <v>49257.2319999999</v>
          </cell>
        </row>
        <row r="7">
          <cell r="N7">
            <v>310958.03</v>
          </cell>
        </row>
        <row r="8">
          <cell r="N8">
            <v>138128.04</v>
          </cell>
        </row>
        <row r="9">
          <cell r="N9">
            <v>253179.80000000005</v>
          </cell>
        </row>
        <row r="12">
          <cell r="N12">
            <v>402175.78</v>
          </cell>
        </row>
      </sheetData>
      <sheetData sheetId="4">
        <row r="4">
          <cell r="C4">
            <v>129140.30950000032</v>
          </cell>
        </row>
        <row r="7">
          <cell r="N7">
            <v>490779.20999999996</v>
          </cell>
        </row>
        <row r="8">
          <cell r="N8">
            <v>230441.66999999998</v>
          </cell>
        </row>
        <row r="9">
          <cell r="N9">
            <v>382302.76</v>
          </cell>
        </row>
        <row r="12">
          <cell r="N12">
            <v>598065.35</v>
          </cell>
        </row>
      </sheetData>
      <sheetData sheetId="5">
        <row r="4">
          <cell r="C4">
            <v>260406.10399999993</v>
          </cell>
        </row>
        <row r="7">
          <cell r="N7">
            <v>522984.1700000001</v>
          </cell>
        </row>
        <row r="8">
          <cell r="N8">
            <v>247824.83000000007</v>
          </cell>
        </row>
        <row r="9">
          <cell r="N9">
            <v>380474.63</v>
          </cell>
        </row>
        <row r="12">
          <cell r="N12">
            <v>629479.0499999999</v>
          </cell>
        </row>
      </sheetData>
      <sheetData sheetId="6">
        <row r="4">
          <cell r="C4">
            <v>193081.89700000023</v>
          </cell>
        </row>
        <row r="7">
          <cell r="N7">
            <v>578924.02</v>
          </cell>
        </row>
        <row r="8">
          <cell r="N8">
            <v>312433.31999999995</v>
          </cell>
        </row>
        <row r="9">
          <cell r="N9">
            <v>482619.87999999995</v>
          </cell>
        </row>
        <row r="12">
          <cell r="N12">
            <v>617933.87</v>
          </cell>
        </row>
      </sheetData>
      <sheetData sheetId="7">
        <row r="4">
          <cell r="C4">
            <v>43998.43399999989</v>
          </cell>
        </row>
        <row r="7">
          <cell r="N7">
            <v>423232.44999999995</v>
          </cell>
        </row>
        <row r="8">
          <cell r="N8">
            <v>155779.92</v>
          </cell>
        </row>
        <row r="9">
          <cell r="N9">
            <v>357819.44</v>
          </cell>
        </row>
        <row r="12">
          <cell r="N12">
            <v>607840.58</v>
          </cell>
        </row>
      </sheetData>
      <sheetData sheetId="8">
        <row r="9">
          <cell r="N9">
            <v>2365027.77</v>
          </cell>
        </row>
        <row r="12">
          <cell r="N12">
            <v>3659326.47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</v>
          </cell>
          <cell r="E22">
            <v>183459.45681351647</v>
          </cell>
        </row>
        <row r="23">
          <cell r="D23">
            <v>4.211968178637418</v>
          </cell>
          <cell r="E23">
            <v>44882.73291156033</v>
          </cell>
        </row>
        <row r="24">
          <cell r="D24">
            <v>5.713323036020755</v>
          </cell>
        </row>
        <row r="27">
          <cell r="D27">
            <v>0.14019178576871538</v>
          </cell>
          <cell r="E27">
            <v>1493.8836691514311</v>
          </cell>
        </row>
        <row r="28">
          <cell r="D28">
            <v>0</v>
          </cell>
          <cell r="E28">
            <v>0</v>
          </cell>
        </row>
        <row r="29">
          <cell r="D29">
            <v>0.015407886236404864</v>
          </cell>
          <cell r="E29">
            <v>164.18643573513023</v>
          </cell>
        </row>
        <row r="30">
          <cell r="D30">
            <v>0.11093678090211495</v>
          </cell>
          <cell r="E30">
            <v>1182.1423372929369</v>
          </cell>
        </row>
        <row r="31">
          <cell r="D31">
            <v>0.0554683904510575</v>
          </cell>
          <cell r="E31">
            <v>591.0711686464688</v>
          </cell>
        </row>
        <row r="32">
          <cell r="D32">
            <v>0.03328103427063446</v>
          </cell>
          <cell r="E32">
            <v>354.6427011878808</v>
          </cell>
        </row>
        <row r="33">
          <cell r="D33">
            <v>0.2773419522552873</v>
          </cell>
          <cell r="E33">
            <v>2955.355843232341</v>
          </cell>
        </row>
        <row r="34">
          <cell r="D34">
            <v>0.00554683904510575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0.11278572725048358</v>
          </cell>
          <cell r="E36">
            <v>1201.844709581153</v>
          </cell>
        </row>
        <row r="37">
          <cell r="D37">
            <v>0.18489463483685822</v>
          </cell>
          <cell r="E37">
            <v>1970.2372288215613</v>
          </cell>
        </row>
        <row r="38">
          <cell r="D38">
            <v>0.030815772472809755</v>
          </cell>
          <cell r="E38">
            <v>328.37287147026075</v>
          </cell>
        </row>
        <row r="39">
          <cell r="D39">
            <v>0.36978926967371645</v>
          </cell>
          <cell r="E39">
            <v>3940.4744576431226</v>
          </cell>
        </row>
        <row r="40">
          <cell r="D40">
            <v>0.36978926967371645</v>
          </cell>
          <cell r="E40">
            <v>3940.4744576431226</v>
          </cell>
        </row>
        <row r="41">
          <cell r="D41">
            <v>0.034342956149959476</v>
          </cell>
          <cell r="E41">
            <v>365.95854073396816</v>
          </cell>
        </row>
        <row r="42">
          <cell r="D42">
            <v>0.001848946348368582</v>
          </cell>
          <cell r="E42">
            <v>19.70237228821561</v>
          </cell>
        </row>
        <row r="43">
          <cell r="D43">
            <v>0.003697892696737164</v>
          </cell>
          <cell r="E43">
            <v>39.40474457643122</v>
          </cell>
        </row>
        <row r="44">
          <cell r="D44">
            <v>0.36978926967371645</v>
          </cell>
          <cell r="E44">
            <v>3940.4744576431226</v>
          </cell>
        </row>
        <row r="45">
          <cell r="D45">
            <v>0.05411617332720886</v>
          </cell>
          <cell r="E45">
            <v>576.6619429747376</v>
          </cell>
        </row>
        <row r="46">
          <cell r="D46">
            <v>0.36978926967371645</v>
          </cell>
          <cell r="E46">
            <v>3940.4744576431226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0.1232630898912388</v>
          </cell>
          <cell r="E50">
            <v>1313.4914858810407</v>
          </cell>
        </row>
        <row r="51">
          <cell r="D51">
            <v>0.058278955890840305</v>
          </cell>
          <cell r="E51">
            <v>621.0205539727942</v>
          </cell>
        </row>
        <row r="52">
          <cell r="D52">
            <v>0.11093678090211495</v>
          </cell>
          <cell r="E52">
            <v>1182.1423372929369</v>
          </cell>
        </row>
        <row r="53">
          <cell r="D53">
            <v>0.01848946348368582</v>
          </cell>
          <cell r="E53">
            <v>197.02372288215614</v>
          </cell>
        </row>
        <row r="54">
          <cell r="D54">
            <v>0.0554683904510575</v>
          </cell>
          <cell r="E54">
            <v>591.0711686464688</v>
          </cell>
        </row>
        <row r="55">
          <cell r="D55">
            <v>0</v>
          </cell>
          <cell r="E55">
            <v>0</v>
          </cell>
        </row>
        <row r="56">
          <cell r="D56">
            <v>0.015550655842416682</v>
          </cell>
          <cell r="E56">
            <v>165.70778865679216</v>
          </cell>
        </row>
        <row r="57">
          <cell r="D57">
            <v>0.4822493819867506</v>
          </cell>
          <cell r="E57">
            <v>5138.849414450814</v>
          </cell>
        </row>
        <row r="58">
          <cell r="D58">
            <v>0.05697133384372497</v>
          </cell>
          <cell r="E58">
            <v>607.0865334387333</v>
          </cell>
        </row>
        <row r="59">
          <cell r="D59">
            <v>0.01668896531745744</v>
          </cell>
          <cell r="E59">
            <v>177.83761442282648</v>
          </cell>
        </row>
        <row r="60">
          <cell r="D60">
            <v>0.0017170252489565978</v>
          </cell>
          <cell r="E60">
            <v>18.296621052881505</v>
          </cell>
        </row>
        <row r="61">
          <cell r="D61">
            <v>0.0036008750008223477</v>
          </cell>
          <cell r="E61">
            <v>38.37092400876294</v>
          </cell>
        </row>
        <row r="62">
          <cell r="D62">
            <v>0.08973407997127496</v>
          </cell>
          <cell r="E62">
            <v>956.2063561739059</v>
          </cell>
        </row>
        <row r="63">
          <cell r="D63">
            <v>0.9047408313857558</v>
          </cell>
          <cell r="E63">
            <v>9640.918299246614</v>
          </cell>
        </row>
        <row r="64">
          <cell r="D64">
            <v>0</v>
          </cell>
          <cell r="E64">
            <v>0</v>
          </cell>
        </row>
        <row r="65">
          <cell r="D65">
            <v>0.02296839825970735</v>
          </cell>
          <cell r="E65">
            <v>244.7512518554415</v>
          </cell>
        </row>
        <row r="66">
          <cell r="D66">
            <v>0.04076890691098043</v>
          </cell>
          <cell r="E66">
            <v>434.4334720434075</v>
          </cell>
        </row>
        <row r="67">
          <cell r="D67">
            <v>0.07181452522535155</v>
          </cell>
          <cell r="E67">
            <v>765.255580801346</v>
          </cell>
        </row>
        <row r="68">
          <cell r="D68">
            <v>0.024254628562250885</v>
          </cell>
          <cell r="E68">
            <v>258.45732195934545</v>
          </cell>
        </row>
        <row r="69">
          <cell r="D69">
            <v>0.0370556825256611</v>
          </cell>
          <cell r="E69">
            <v>394.8653529934447</v>
          </cell>
        </row>
        <row r="70">
          <cell r="D70">
            <v>0.09187359303882921</v>
          </cell>
          <cell r="E70">
            <v>979.0050074217642</v>
          </cell>
        </row>
        <row r="71">
          <cell r="D71">
            <v>0.9302201295181471</v>
          </cell>
          <cell r="E71">
            <v>9912.425700145375</v>
          </cell>
        </row>
        <row r="72">
          <cell r="D72">
            <v>0</v>
          </cell>
          <cell r="E72">
            <v>0</v>
          </cell>
        </row>
        <row r="73">
          <cell r="D73">
            <v>0.016843492057118697</v>
          </cell>
          <cell r="E73">
            <v>179.48425136065683</v>
          </cell>
        </row>
        <row r="74">
          <cell r="D74">
            <v>0.2185625737420929</v>
          </cell>
        </row>
        <row r="75">
          <cell r="D75">
            <v>0</v>
          </cell>
          <cell r="E75">
            <v>0</v>
          </cell>
        </row>
        <row r="76">
          <cell r="D76">
            <v>0.14491077049384243</v>
          </cell>
          <cell r="E76">
            <v>1544.169170382385</v>
          </cell>
        </row>
        <row r="77">
          <cell r="D77">
            <v>0</v>
          </cell>
          <cell r="E77">
            <v>0</v>
          </cell>
        </row>
        <row r="78">
          <cell r="D78">
            <v>0.05277725128897462</v>
          </cell>
          <cell r="E78">
            <v>562.3943897353136</v>
          </cell>
        </row>
        <row r="79">
          <cell r="D79">
            <v>0.020874551959275844</v>
          </cell>
          <cell r="E79">
            <v>222.43922567804339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D83">
            <v>2.7242086486486485</v>
          </cell>
          <cell r="E83">
            <v>29029.16736</v>
          </cell>
        </row>
        <row r="84">
          <cell r="D84">
            <v>3.5735095515317887</v>
          </cell>
          <cell r="E84">
            <v>38079.31778112274</v>
          </cell>
        </row>
        <row r="85">
          <cell r="D85">
            <v>0.7749686283033504</v>
          </cell>
          <cell r="E85">
            <v>8258.065703200502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17.214175903900035</v>
          </cell>
          <cell r="E22">
            <v>178816.5740195973</v>
          </cell>
        </row>
        <row r="23">
          <cell r="D23">
            <v>4.2119681786374175</v>
          </cell>
          <cell r="E23">
            <v>43745.50150332822</v>
          </cell>
        </row>
        <row r="24">
          <cell r="D24">
            <v>6.17</v>
          </cell>
        </row>
        <row r="27">
          <cell r="D27">
            <v>0.04423036634292259</v>
          </cell>
          <cell r="E27">
            <v>459.376584837594</v>
          </cell>
        </row>
        <row r="28">
          <cell r="D28">
            <v>0</v>
          </cell>
          <cell r="E28">
            <v>0</v>
          </cell>
        </row>
        <row r="29">
          <cell r="D29">
            <v>0.01580843787166669</v>
          </cell>
          <cell r="E29">
            <v>164.18643573513023</v>
          </cell>
        </row>
        <row r="30">
          <cell r="D30">
            <v>0.2276415053520003</v>
          </cell>
          <cell r="E30">
            <v>2364.284674585875</v>
          </cell>
        </row>
        <row r="31">
          <cell r="D31">
            <v>0.11382075267600007</v>
          </cell>
          <cell r="E31">
            <v>1182.1423372929369</v>
          </cell>
        </row>
        <row r="32">
          <cell r="D32">
            <v>0.15176100356800012</v>
          </cell>
          <cell r="E32">
            <v>1576.1897830572493</v>
          </cell>
        </row>
        <row r="33">
          <cell r="D33">
            <v>0.14227594084500023</v>
          </cell>
          <cell r="E33">
            <v>1477.6779216161724</v>
          </cell>
        </row>
        <row r="34">
          <cell r="D34">
            <v>0.005691037633800008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0.04552830107040007</v>
          </cell>
          <cell r="E36">
            <v>472.85693491717507</v>
          </cell>
        </row>
        <row r="37">
          <cell r="D37">
            <v>0.25293500594666707</v>
          </cell>
          <cell r="E37">
            <v>2626.982971762084</v>
          </cell>
        </row>
        <row r="38">
          <cell r="D38">
            <v>0.018970125446000012</v>
          </cell>
          <cell r="E38">
            <v>197.02372288215614</v>
          </cell>
        </row>
        <row r="39">
          <cell r="D39">
            <v>0.3794025089200002</v>
          </cell>
          <cell r="E39">
            <v>3940.4744576431226</v>
          </cell>
        </row>
        <row r="40">
          <cell r="D40">
            <v>0.3794025089200002</v>
          </cell>
          <cell r="E40">
            <v>3940.4744576431226</v>
          </cell>
        </row>
        <row r="41">
          <cell r="D41">
            <v>0.03523575397014906</v>
          </cell>
          <cell r="E41">
            <v>365.95854073396816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0.3794025089200002</v>
          </cell>
          <cell r="E44">
            <v>3940.4744576431226</v>
          </cell>
        </row>
        <row r="45">
          <cell r="D45">
            <v>0.055523006255992456</v>
          </cell>
          <cell r="E45">
            <v>576.6619429747376</v>
          </cell>
        </row>
        <row r="46">
          <cell r="D46">
            <v>0.3794025089200002</v>
          </cell>
          <cell r="E46">
            <v>3940.4744576431226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0.06323375148666681</v>
          </cell>
          <cell r="E50">
            <v>656.7457429405214</v>
          </cell>
        </row>
        <row r="51">
          <cell r="D51">
            <v>0</v>
          </cell>
          <cell r="E51">
            <v>0</v>
          </cell>
        </row>
        <row r="52">
          <cell r="D52">
            <v>0.15176100356800012</v>
          </cell>
          <cell r="E52">
            <v>1576.1897830572493</v>
          </cell>
        </row>
        <row r="53">
          <cell r="D53">
            <v>0.018970125446000012</v>
          </cell>
          <cell r="E53">
            <v>197.02372288215614</v>
          </cell>
        </row>
        <row r="54">
          <cell r="D54">
            <v>0.11382075267600007</v>
          </cell>
          <cell r="E54">
            <v>1182.1423372929369</v>
          </cell>
        </row>
        <row r="55">
          <cell r="D55">
            <v>0.0797745949628308</v>
          </cell>
          <cell r="E55">
            <v>828.5389432839607</v>
          </cell>
        </row>
        <row r="56">
          <cell r="D56">
            <v>0.015954918992566163</v>
          </cell>
          <cell r="E56">
            <v>165.70778865679216</v>
          </cell>
        </row>
        <row r="57">
          <cell r="D57">
            <v>0.4792023771987504</v>
          </cell>
          <cell r="E57">
            <v>4976.995889586222</v>
          </cell>
        </row>
        <row r="58">
          <cell r="D58">
            <v>0.058452391049367745</v>
          </cell>
          <cell r="E58">
            <v>607.0865334387333</v>
          </cell>
        </row>
        <row r="59">
          <cell r="D59">
            <v>0.008561410284172274</v>
          </cell>
          <cell r="E59">
            <v>88.91880721141324</v>
          </cell>
        </row>
        <row r="60">
          <cell r="D60">
            <v>0.0017616619538688143</v>
          </cell>
          <cell r="E60">
            <v>18.296621052881505</v>
          </cell>
        </row>
        <row r="61">
          <cell r="D61">
            <v>0.0036944852694745754</v>
          </cell>
          <cell r="E61">
            <v>38.37092400876294</v>
          </cell>
        </row>
        <row r="62">
          <cell r="D62">
            <v>0.09206685501385575</v>
          </cell>
          <cell r="E62">
            <v>956.2063561739059</v>
          </cell>
        </row>
        <row r="63">
          <cell r="D63">
            <v>0.8990243914107071</v>
          </cell>
          <cell r="E63">
            <v>9337.267329191603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0.04182875717729708</v>
          </cell>
          <cell r="E66">
            <v>434.4334720434075</v>
          </cell>
        </row>
        <row r="67">
          <cell r="D67">
            <v>0.07368145395737974</v>
          </cell>
          <cell r="E67">
            <v>765.255580801346</v>
          </cell>
        </row>
        <row r="68">
          <cell r="D68">
            <v>0.024885164833366596</v>
          </cell>
          <cell r="E68">
            <v>258.45732195934545</v>
          </cell>
        </row>
        <row r="69">
          <cell r="D69">
            <v>0.03801900182875454</v>
          </cell>
          <cell r="E69">
            <v>394.8653529934447</v>
          </cell>
        </row>
        <row r="70">
          <cell r="D70">
            <v>0.0942619880051766</v>
          </cell>
          <cell r="E70">
            <v>979.0050074217642</v>
          </cell>
        </row>
        <row r="71">
          <cell r="D71">
            <v>1.2725368380698843</v>
          </cell>
          <cell r="E71">
            <v>13216.567600193817</v>
          </cell>
        </row>
        <row r="72">
          <cell r="D72">
            <v>0</v>
          </cell>
          <cell r="E72">
            <v>0</v>
          </cell>
        </row>
        <row r="73">
          <cell r="D73">
            <v>0.017281364467615714</v>
          </cell>
          <cell r="E73">
            <v>179.48425136065683</v>
          </cell>
        </row>
        <row r="74">
          <cell r="D74">
            <v>0.32336307523435365</v>
          </cell>
        </row>
        <row r="75">
          <cell r="D75">
            <v>0</v>
          </cell>
          <cell r="E75">
            <v>0</v>
          </cell>
        </row>
        <row r="76">
          <cell r="D76">
            <v>0.247796580393861</v>
          </cell>
          <cell r="E76">
            <v>2573.61528397064</v>
          </cell>
        </row>
        <row r="77">
          <cell r="D77">
            <v>0</v>
          </cell>
          <cell r="E77">
            <v>0</v>
          </cell>
        </row>
        <row r="78">
          <cell r="D78">
            <v>0.054149276885741726</v>
          </cell>
          <cell r="E78">
            <v>562.3943897353136</v>
          </cell>
        </row>
        <row r="79">
          <cell r="D79">
            <v>0.02141721795475095</v>
          </cell>
          <cell r="E79">
            <v>222.43922567804339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6.505942369873096</v>
          </cell>
        </row>
        <row r="83">
          <cell r="D83">
            <v>0.7256425482774183</v>
          </cell>
          <cell r="E83">
            <v>7536.523506409267</v>
          </cell>
        </row>
        <row r="84">
          <cell r="D84">
            <v>1.0785837205688567</v>
          </cell>
          <cell r="E84">
            <v>11202.170521828146</v>
          </cell>
        </row>
        <row r="85">
          <cell r="D85">
            <v>4.701716101026821</v>
          </cell>
          <cell r="E85">
            <v>48832.02342526457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17.21394570290286</v>
          </cell>
          <cell r="E22">
            <v>176903.94071309047</v>
          </cell>
        </row>
        <row r="23">
          <cell r="D23">
            <v>4.211968178637419</v>
          </cell>
          <cell r="E23">
            <v>43280.50021640667</v>
          </cell>
        </row>
        <row r="24">
          <cell r="D24">
            <v>7.03</v>
          </cell>
        </row>
        <row r="27">
          <cell r="D27">
            <v>0.031055374151325175</v>
          </cell>
          <cell r="E27">
            <v>319.11260262935696</v>
          </cell>
        </row>
        <row r="28">
          <cell r="D28">
            <v>0</v>
          </cell>
          <cell r="E28">
            <v>0</v>
          </cell>
        </row>
        <row r="29">
          <cell r="D29">
            <v>0.021304376157775695</v>
          </cell>
          <cell r="E29">
            <v>218.91524764683993</v>
          </cell>
        </row>
        <row r="30">
          <cell r="D30">
            <v>0.2300872625039779</v>
          </cell>
          <cell r="E30">
            <v>2364.284674585875</v>
          </cell>
        </row>
        <row r="31">
          <cell r="D31">
            <v>0.11504363125198887</v>
          </cell>
          <cell r="E31">
            <v>1182.1423372929369</v>
          </cell>
        </row>
        <row r="32">
          <cell r="D32">
            <v>0.1725654468779837</v>
          </cell>
          <cell r="E32">
            <v>1773.213505939409</v>
          </cell>
        </row>
        <row r="33">
          <cell r="D33">
            <v>0.1533915083359852</v>
          </cell>
          <cell r="E33">
            <v>1576.1897830572493</v>
          </cell>
        </row>
        <row r="34">
          <cell r="D34">
            <v>0.005752181562599447</v>
          </cell>
          <cell r="E34">
            <v>59.107116864646876</v>
          </cell>
        </row>
        <row r="35">
          <cell r="D35">
            <v>0</v>
          </cell>
          <cell r="E35">
            <v>0</v>
          </cell>
        </row>
        <row r="36">
          <cell r="D36">
            <v>0.11504363125198887</v>
          </cell>
          <cell r="E36">
            <v>1182.1423372929369</v>
          </cell>
        </row>
        <row r="37">
          <cell r="D37">
            <v>0.25565251389330884</v>
          </cell>
          <cell r="E37">
            <v>2626.982971762084</v>
          </cell>
        </row>
        <row r="38">
          <cell r="D38">
            <v>0.057521815625994475</v>
          </cell>
          <cell r="E38">
            <v>591.0711686464688</v>
          </cell>
        </row>
        <row r="39">
          <cell r="D39">
            <v>0.3834787708399629</v>
          </cell>
          <cell r="E39">
            <v>3940.4744576431226</v>
          </cell>
        </row>
        <row r="40">
          <cell r="D40">
            <v>0.3834787708399629</v>
          </cell>
          <cell r="E40">
            <v>3940.4744576431226</v>
          </cell>
        </row>
        <row r="41">
          <cell r="D41">
            <v>0.07122864664525054</v>
          </cell>
          <cell r="E41">
            <v>731.9170814679363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0.3834787708399629</v>
          </cell>
          <cell r="E44">
            <v>3940.4744576431226</v>
          </cell>
        </row>
        <row r="45">
          <cell r="D45">
            <v>0.0841793096716597</v>
          </cell>
          <cell r="E45">
            <v>864.9929144621063</v>
          </cell>
        </row>
        <row r="46">
          <cell r="D46">
            <v>0.3834787708399629</v>
          </cell>
          <cell r="E46">
            <v>3940.4744576431226</v>
          </cell>
        </row>
        <row r="47">
          <cell r="D47">
            <v>0.27913588695550623</v>
          </cell>
          <cell r="E47">
            <v>2868.28872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0.11504363125198887</v>
          </cell>
          <cell r="E51">
            <v>1182.1423372929369</v>
          </cell>
        </row>
        <row r="52">
          <cell r="D52">
            <v>0</v>
          </cell>
          <cell r="E52">
            <v>0</v>
          </cell>
        </row>
        <row r="53">
          <cell r="D53">
            <v>0.1533915083359852</v>
          </cell>
          <cell r="E53">
            <v>1576.1897830572493</v>
          </cell>
        </row>
        <row r="54">
          <cell r="D54">
            <v>0.028760907812997213</v>
          </cell>
          <cell r="E54">
            <v>295.53558432323416</v>
          </cell>
        </row>
        <row r="55">
          <cell r="D55">
            <v>0.11504363125198887</v>
          </cell>
          <cell r="E55">
            <v>1182.1423372929369</v>
          </cell>
        </row>
        <row r="56">
          <cell r="D56">
            <v>0.08063168508738768</v>
          </cell>
          <cell r="E56">
            <v>828.5389432839607</v>
          </cell>
        </row>
        <row r="57">
          <cell r="D57">
            <v>0.016126337017477534</v>
          </cell>
          <cell r="E57">
            <v>165.70778865679216</v>
          </cell>
        </row>
        <row r="58">
          <cell r="D58">
            <v>0.4843508787405331</v>
          </cell>
          <cell r="E58">
            <v>4976.995889586222</v>
          </cell>
        </row>
        <row r="59">
          <cell r="D59">
            <v>0.039386931724261554</v>
          </cell>
          <cell r="E59">
            <v>404.724355625822</v>
          </cell>
        </row>
        <row r="60">
          <cell r="D60">
            <v>0.008653393204427307</v>
          </cell>
          <cell r="E60">
            <v>88.91880721141324</v>
          </cell>
        </row>
        <row r="61">
          <cell r="D61">
            <v>0.001780589070505032</v>
          </cell>
          <cell r="E61">
            <v>18.296621052881505</v>
          </cell>
        </row>
        <row r="62">
          <cell r="D62">
            <v>0.003734178442987557</v>
          </cell>
          <cell r="E62">
            <v>38.37092400876294</v>
          </cell>
        </row>
        <row r="63">
          <cell r="D63">
            <v>0.09305601192863734</v>
          </cell>
          <cell r="E63">
            <v>956.2063561739059</v>
          </cell>
        </row>
        <row r="64">
          <cell r="D64">
            <v>0.9086834179212507</v>
          </cell>
          <cell r="E64">
            <v>9337.267329191603</v>
          </cell>
        </row>
        <row r="65">
          <cell r="D65">
            <v>0</v>
          </cell>
          <cell r="E65">
            <v>0</v>
          </cell>
        </row>
        <row r="66">
          <cell r="D66">
            <v>0.015879121534213152</v>
          </cell>
          <cell r="E66">
            <v>163.16750123696067</v>
          </cell>
        </row>
        <row r="67">
          <cell r="D67">
            <v>0.0563708814464568</v>
          </cell>
          <cell r="E67">
            <v>579.2446293912114</v>
          </cell>
        </row>
        <row r="68">
          <cell r="D68">
            <v>0.14894615999091945</v>
          </cell>
          <cell r="E68">
            <v>1530.511161602692</v>
          </cell>
        </row>
        <row r="69">
          <cell r="D69">
            <v>0.05030505702038731</v>
          </cell>
          <cell r="E69">
            <v>516.9146439186918</v>
          </cell>
        </row>
        <row r="70">
          <cell r="D70">
            <v>0.0768549482255918</v>
          </cell>
          <cell r="E70">
            <v>789.730705986891</v>
          </cell>
        </row>
        <row r="71">
          <cell r="D71">
            <v>0.19054945841055773</v>
          </cell>
          <cell r="E71">
            <v>1958.0100148435272</v>
          </cell>
        </row>
        <row r="72">
          <cell r="D72">
            <v>1.2862088442712658</v>
          </cell>
          <cell r="E72">
            <v>13216.567600193817</v>
          </cell>
        </row>
        <row r="73">
          <cell r="D73">
            <v>0</v>
          </cell>
          <cell r="E73">
            <v>0</v>
          </cell>
        </row>
        <row r="74">
          <cell r="D74">
            <v>0.017467033687634477</v>
          </cell>
          <cell r="E74">
            <v>179.48425136065683</v>
          </cell>
        </row>
        <row r="75">
          <cell r="D75">
            <v>0.38</v>
          </cell>
        </row>
        <row r="76">
          <cell r="D76">
            <v>0.03456143044135335</v>
          </cell>
          <cell r="E76">
            <v>355.13943464317043</v>
          </cell>
        </row>
        <row r="77">
          <cell r="D77">
            <v>0.2504588816196271</v>
          </cell>
          <cell r="E77">
            <v>2573.61528397064</v>
          </cell>
        </row>
        <row r="78">
          <cell r="D78">
            <v>0</v>
          </cell>
          <cell r="E78">
            <v>0</v>
          </cell>
        </row>
        <row r="79">
          <cell r="D79">
            <v>0.05473105120239339</v>
          </cell>
          <cell r="E79">
            <v>562.3943897353136</v>
          </cell>
        </row>
        <row r="80">
          <cell r="D80">
            <v>0.051953573672321264</v>
          </cell>
          <cell r="E80">
            <v>533.8541416273043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5.59</v>
          </cell>
        </row>
        <row r="84">
          <cell r="D84">
            <v>0.9706013688098801</v>
          </cell>
          <cell r="E84">
            <v>9973.511425342804</v>
          </cell>
        </row>
        <row r="85">
          <cell r="D85">
            <v>1.7204876001980784</v>
          </cell>
          <cell r="E85">
            <v>17679.042384595374</v>
          </cell>
        </row>
        <row r="86">
          <cell r="D86">
            <v>0.7334387779214125</v>
          </cell>
          <cell r="E86">
            <v>7536.523506409267</v>
          </cell>
        </row>
        <row r="87">
          <cell r="D87">
            <v>1.090171914226726</v>
          </cell>
          <cell r="E87">
            <v>11202.170521828146</v>
          </cell>
        </row>
        <row r="88">
          <cell r="D88">
            <v>1.0804491758164272</v>
          </cell>
          <cell r="E88">
            <v>11102.26355101928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179156.80930054974</v>
          </cell>
        </row>
        <row r="23">
          <cell r="D23">
            <v>4.21196817863742</v>
          </cell>
          <cell r="E23">
            <v>43846.588739615545</v>
          </cell>
        </row>
        <row r="24">
          <cell r="D24">
            <v>10.856997793685291</v>
          </cell>
        </row>
        <row r="27">
          <cell r="D27">
            <v>0.09566978348712339</v>
          </cell>
          <cell r="E27">
            <v>995.9224461009544</v>
          </cell>
        </row>
        <row r="28">
          <cell r="D28">
            <v>0</v>
          </cell>
          <cell r="E28">
            <v>0</v>
          </cell>
        </row>
        <row r="29">
          <cell r="D29">
            <v>0.03890424669996677</v>
          </cell>
          <cell r="E29">
            <v>404.99320814665407</v>
          </cell>
        </row>
        <row r="30">
          <cell r="D30">
            <v>0.2649694640105849</v>
          </cell>
          <cell r="E30">
            <v>2758.3321203501887</v>
          </cell>
        </row>
        <row r="31">
          <cell r="D31">
            <v>0.2271166834376441</v>
          </cell>
          <cell r="E31">
            <v>2364.284674585875</v>
          </cell>
        </row>
        <row r="32">
          <cell r="D32">
            <v>0.34067502515646564</v>
          </cell>
          <cell r="E32">
            <v>3546.427011878807</v>
          </cell>
        </row>
        <row r="33">
          <cell r="D33">
            <v>0.24604307372411408</v>
          </cell>
          <cell r="E33">
            <v>2561.3083974680276</v>
          </cell>
        </row>
        <row r="34">
          <cell r="D34">
            <v>0.022711668343764414</v>
          </cell>
          <cell r="E34">
            <v>236.42846745858753</v>
          </cell>
        </row>
        <row r="35">
          <cell r="D35">
            <v>0.3785278057294066</v>
          </cell>
          <cell r="E35">
            <v>3940.4744576431226</v>
          </cell>
        </row>
        <row r="36">
          <cell r="D36">
            <v>0.12869945394799823</v>
          </cell>
          <cell r="E36">
            <v>1339.7613155986614</v>
          </cell>
        </row>
        <row r="37">
          <cell r="D37">
            <v>0.4416157733509747</v>
          </cell>
          <cell r="E37">
            <v>4597.220200583646</v>
          </cell>
        </row>
        <row r="38">
          <cell r="D38">
            <v>0.07570556114588138</v>
          </cell>
          <cell r="E38">
            <v>788.0948915286252</v>
          </cell>
        </row>
        <row r="39">
          <cell r="D39">
            <v>0.5677917085941101</v>
          </cell>
          <cell r="E39">
            <v>5910.711686464686</v>
          </cell>
        </row>
        <row r="40">
          <cell r="D40">
            <v>0.5677917085941101</v>
          </cell>
          <cell r="E40">
            <v>5910.711686464686</v>
          </cell>
        </row>
        <row r="41">
          <cell r="D41">
            <v>0.052731778203741815</v>
          </cell>
          <cell r="E41">
            <v>548.9378111009523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0.5677917085941101</v>
          </cell>
          <cell r="E44">
            <v>5910.711686464686</v>
          </cell>
        </row>
        <row r="45">
          <cell r="D45">
            <v>0.16618499797542852</v>
          </cell>
          <cell r="E45">
            <v>1729.9858289242109</v>
          </cell>
        </row>
        <row r="46">
          <cell r="D46">
            <v>0.5677917085941101</v>
          </cell>
          <cell r="E46">
            <v>5910.711686464686</v>
          </cell>
        </row>
        <row r="47">
          <cell r="D47">
            <v>0.2755320576368876</v>
          </cell>
          <cell r="E47">
            <v>2868.28872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0.1261759352431355</v>
          </cell>
          <cell r="E51">
            <v>1313.4914858810407</v>
          </cell>
        </row>
        <row r="52">
          <cell r="D52">
            <v>0</v>
          </cell>
          <cell r="E52">
            <v>0</v>
          </cell>
        </row>
        <row r="53">
          <cell r="D53">
            <v>0.17412279063552696</v>
          </cell>
          <cell r="E53">
            <v>1812.6182505158356</v>
          </cell>
        </row>
        <row r="54">
          <cell r="D54">
            <v>0.028389585429705492</v>
          </cell>
          <cell r="E54">
            <v>295.53558432323416</v>
          </cell>
        </row>
        <row r="55">
          <cell r="D55">
            <v>0.113558341718822</v>
          </cell>
          <cell r="E55">
            <v>1182.1423372929369</v>
          </cell>
        </row>
        <row r="56">
          <cell r="D56">
            <v>0.09550881190593202</v>
          </cell>
          <cell r="E56">
            <v>994.2467319407524</v>
          </cell>
        </row>
        <row r="57">
          <cell r="D57">
            <v>0.015918135317655346</v>
          </cell>
          <cell r="E57">
            <v>165.70778865679216</v>
          </cell>
        </row>
        <row r="58">
          <cell r="D58">
            <v>0.5849893249788943</v>
          </cell>
          <cell r="E58">
            <v>6089.73887303029</v>
          </cell>
        </row>
        <row r="59">
          <cell r="D59">
            <v>0.03887842032908953</v>
          </cell>
          <cell r="E59">
            <v>404.724355625822</v>
          </cell>
        </row>
        <row r="60">
          <cell r="D60">
            <v>0.017083344324959317</v>
          </cell>
          <cell r="E60">
            <v>177.83761442282648</v>
          </cell>
        </row>
        <row r="61">
          <cell r="D61">
            <v>0.0017576004853872725</v>
          </cell>
          <cell r="E61">
            <v>18.296621052881505</v>
          </cell>
        </row>
        <row r="62">
          <cell r="D62">
            <v>0.0036859677241847205</v>
          </cell>
          <cell r="E62">
            <v>38.37092400876294</v>
          </cell>
        </row>
        <row r="63">
          <cell r="D63">
            <v>0.09185459713486127</v>
          </cell>
          <cell r="E63">
            <v>956.2063561739059</v>
          </cell>
        </row>
        <row r="64">
          <cell r="D64">
            <v>1.0974896972449375</v>
          </cell>
          <cell r="E64">
            <v>11424.867748319799</v>
          </cell>
        </row>
        <row r="65">
          <cell r="D65">
            <v>0.0019293883153880184</v>
          </cell>
          <cell r="E65">
            <v>20.08493236318927</v>
          </cell>
        </row>
        <row r="66">
          <cell r="D66">
            <v>0.007837055775070162</v>
          </cell>
          <cell r="E66">
            <v>81.58375061848038</v>
          </cell>
        </row>
        <row r="67">
          <cell r="D67">
            <v>0.16692928800899445</v>
          </cell>
          <cell r="E67">
            <v>1737.7338881736325</v>
          </cell>
        </row>
        <row r="68">
          <cell r="D68">
            <v>0.22053474951047392</v>
          </cell>
          <cell r="E68">
            <v>2295.7667424040333</v>
          </cell>
        </row>
        <row r="69">
          <cell r="D69">
            <v>0.07448337808626684</v>
          </cell>
          <cell r="E69">
            <v>775.3719658780378</v>
          </cell>
        </row>
        <row r="70">
          <cell r="D70">
            <v>0.11379404985401868</v>
          </cell>
          <cell r="E70">
            <v>1184.5960589803344</v>
          </cell>
        </row>
        <row r="71">
          <cell r="D71">
            <v>0.28213400790252574</v>
          </cell>
          <cell r="E71">
            <v>2937.015022265293</v>
          </cell>
        </row>
        <row r="72">
          <cell r="D72">
            <v>2.539206071122732</v>
          </cell>
          <cell r="E72">
            <v>26433.135200387638</v>
          </cell>
        </row>
        <row r="73">
          <cell r="D73">
            <v>0</v>
          </cell>
          <cell r="E73">
            <v>0</v>
          </cell>
        </row>
        <row r="74">
          <cell r="D74">
            <v>0.03448304541030872</v>
          </cell>
          <cell r="E74">
            <v>358.96850272131377</v>
          </cell>
        </row>
        <row r="75">
          <cell r="D75">
            <v>0.39084800851780366</v>
          </cell>
        </row>
        <row r="76">
          <cell r="D76">
            <v>0.06823043893240528</v>
          </cell>
          <cell r="E76">
            <v>710.278869286339</v>
          </cell>
        </row>
        <row r="77">
          <cell r="D77">
            <v>0.247225291447708</v>
          </cell>
          <cell r="E77">
            <v>2573.61528397064</v>
          </cell>
        </row>
        <row r="78">
          <cell r="D78">
            <v>0</v>
          </cell>
          <cell r="E78">
            <v>0</v>
          </cell>
        </row>
        <row r="79">
          <cell r="D79">
            <v>0.054024437054304854</v>
          </cell>
          <cell r="E79">
            <v>562.3943897353136</v>
          </cell>
        </row>
        <row r="80">
          <cell r="D80">
            <v>0.021367841083385533</v>
          </cell>
          <cell r="E80">
            <v>222.43922567804339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1.7502541556195965</v>
          </cell>
        </row>
        <row r="84">
          <cell r="D84">
            <v>1.7502541556195965</v>
          </cell>
          <cell r="E84">
            <v>18220.14576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</v>
          </cell>
          <cell r="E22">
            <v>178214.3149741455</v>
          </cell>
        </row>
        <row r="23">
          <cell r="D23">
            <v>4.211968178637424</v>
          </cell>
          <cell r="E23">
            <v>43598.925010711704</v>
          </cell>
        </row>
        <row r="24">
          <cell r="D24">
            <v>5.297896889976331</v>
          </cell>
        </row>
        <row r="25">
          <cell r="D25">
            <v>0.2568807902635076</v>
          </cell>
          <cell r="E25">
            <v>2659.0244361756195</v>
          </cell>
        </row>
        <row r="26">
          <cell r="D26">
            <v>0</v>
          </cell>
          <cell r="E26">
            <v>0</v>
          </cell>
        </row>
        <row r="27">
          <cell r="D27">
            <v>0.0641421571799053</v>
          </cell>
          <cell r="E27">
            <v>663.9482974006359</v>
          </cell>
        </row>
        <row r="28">
          <cell r="D28">
            <v>0</v>
          </cell>
          <cell r="E28">
            <v>0</v>
          </cell>
        </row>
        <row r="29">
          <cell r="D29">
            <v>0.015861584718209504</v>
          </cell>
          <cell r="E29">
            <v>164.18643573513023</v>
          </cell>
        </row>
        <row r="30">
          <cell r="D30">
            <v>0.1332373116329598</v>
          </cell>
          <cell r="E30">
            <v>1379.1660601750934</v>
          </cell>
        </row>
        <row r="31">
          <cell r="D31">
            <v>0.026647462326591976</v>
          </cell>
          <cell r="E31">
            <v>275.8332120350189</v>
          </cell>
        </row>
        <row r="32">
          <cell r="D32">
            <v>0.15227121329481116</v>
          </cell>
          <cell r="E32">
            <v>1576.1897830572493</v>
          </cell>
        </row>
        <row r="33">
          <cell r="D33">
            <v>0.19033901661851393</v>
          </cell>
          <cell r="E33">
            <v>1970.2372288215613</v>
          </cell>
        </row>
        <row r="34">
          <cell r="D34">
            <v>0.01713051149566629</v>
          </cell>
          <cell r="E34">
            <v>177.3213505939409</v>
          </cell>
        </row>
        <row r="35">
          <cell r="D35">
            <v>0.17511189528903273</v>
          </cell>
          <cell r="E35">
            <v>1812.6182505158356</v>
          </cell>
        </row>
        <row r="36">
          <cell r="D36">
            <v>0.15607799362718142</v>
          </cell>
          <cell r="E36">
            <v>1615.5945276336804</v>
          </cell>
        </row>
        <row r="37">
          <cell r="D37">
            <v>0.2537853554913521</v>
          </cell>
          <cell r="E37">
            <v>2626.982971762084</v>
          </cell>
        </row>
        <row r="38">
          <cell r="D38">
            <v>0.012689267774567593</v>
          </cell>
          <cell r="E38">
            <v>131.34914858810407</v>
          </cell>
        </row>
        <row r="39">
          <cell r="D39">
            <v>0.2855085249277708</v>
          </cell>
          <cell r="E39">
            <v>2955.355843232341</v>
          </cell>
        </row>
        <row r="40">
          <cell r="D40">
            <v>0.19033901661851393</v>
          </cell>
          <cell r="E40">
            <v>1970.2372288215613</v>
          </cell>
        </row>
        <row r="41">
          <cell r="D41">
            <v>0.017677107037539996</v>
          </cell>
          <cell r="E41">
            <v>182.97927036698403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0.2855085249277708</v>
          </cell>
          <cell r="E44">
            <v>2955.355843232341</v>
          </cell>
        </row>
        <row r="45">
          <cell r="D45">
            <v>0.05570967066376242</v>
          </cell>
          <cell r="E45">
            <v>576.6619429747376</v>
          </cell>
        </row>
        <row r="46">
          <cell r="D46">
            <v>0.19033901661851393</v>
          </cell>
          <cell r="E46">
            <v>1970.2372288215613</v>
          </cell>
        </row>
        <row r="47">
          <cell r="D47">
            <v>0.266439176134168</v>
          </cell>
          <cell r="E47">
            <v>2757.9652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0.012689267774567593</v>
          </cell>
          <cell r="E51">
            <v>131.34914858810407</v>
          </cell>
        </row>
        <row r="52">
          <cell r="D52">
            <v>0</v>
          </cell>
          <cell r="E52">
            <v>0</v>
          </cell>
        </row>
        <row r="53">
          <cell r="D53">
            <v>0.07613560664740564</v>
          </cell>
          <cell r="E53">
            <v>788.0948915286252</v>
          </cell>
        </row>
        <row r="54">
          <cell r="D54">
            <v>0.028550852492777085</v>
          </cell>
          <cell r="E54">
            <v>295.53558432323416</v>
          </cell>
        </row>
        <row r="55">
          <cell r="D55">
            <v>0.05710170498555422</v>
          </cell>
          <cell r="E55">
            <v>591.0711686464688</v>
          </cell>
        </row>
        <row r="56">
          <cell r="D56">
            <v>0</v>
          </cell>
          <cell r="E56">
            <v>0</v>
          </cell>
        </row>
        <row r="57">
          <cell r="D57">
            <v>0.016008558298244855</v>
          </cell>
          <cell r="E57">
            <v>165.70778865679216</v>
          </cell>
        </row>
        <row r="58">
          <cell r="D58">
            <v>0.5648580440657512</v>
          </cell>
          <cell r="E58">
            <v>5846.958585733405</v>
          </cell>
        </row>
        <row r="59">
          <cell r="D59">
            <v>0.05864890384097818</v>
          </cell>
          <cell r="E59">
            <v>607.0865334387333</v>
          </cell>
        </row>
        <row r="60">
          <cell r="D60">
            <v>0.00859019313813019</v>
          </cell>
          <cell r="E60">
            <v>88.91880721141324</v>
          </cell>
        </row>
        <row r="61">
          <cell r="D61">
            <v>0.0017675845363708078</v>
          </cell>
          <cell r="E61">
            <v>18.296621052881505</v>
          </cell>
        </row>
        <row r="62">
          <cell r="D62">
            <v>0.003706905866833115</v>
          </cell>
          <cell r="E62">
            <v>38.37092400876294</v>
          </cell>
        </row>
        <row r="63">
          <cell r="D63">
            <v>0.09237637724842586</v>
          </cell>
          <cell r="E63">
            <v>956.2063561739059</v>
          </cell>
        </row>
        <row r="64">
          <cell r="D64">
            <v>1.1037239883607504</v>
          </cell>
          <cell r="E64">
            <v>11424.867748319799</v>
          </cell>
        </row>
        <row r="65">
          <cell r="D65">
            <v>0.0019403482072792788</v>
          </cell>
          <cell r="E65">
            <v>20.08493236318927</v>
          </cell>
        </row>
        <row r="66">
          <cell r="D66">
            <v>0.007881574176760218</v>
          </cell>
          <cell r="E66">
            <v>81.58375061848038</v>
          </cell>
        </row>
        <row r="67">
          <cell r="D67">
            <v>0.04196938249124812</v>
          </cell>
          <cell r="E67">
            <v>434.4334720434075</v>
          </cell>
        </row>
        <row r="68">
          <cell r="D68">
            <v>0.1478583315560217</v>
          </cell>
          <cell r="E68">
            <v>1530.511161602692</v>
          </cell>
        </row>
        <row r="69">
          <cell r="D69">
            <v>0.04993765398395276</v>
          </cell>
          <cell r="E69">
            <v>516.9146439186918</v>
          </cell>
        </row>
        <row r="70">
          <cell r="D70">
            <v>0.07629363803103902</v>
          </cell>
          <cell r="E70">
            <v>789.730705986891</v>
          </cell>
        </row>
        <row r="71">
          <cell r="D71">
            <v>0.18915778024224505</v>
          </cell>
          <cell r="E71">
            <v>1958.0100148435272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0.013004597391654367</v>
          </cell>
          <cell r="E74">
            <v>134.61318852049268</v>
          </cell>
        </row>
        <row r="75">
          <cell r="D75">
            <v>0.3930682209473622</v>
          </cell>
        </row>
        <row r="76">
          <cell r="D76">
            <v>0.06861802199612982</v>
          </cell>
          <cell r="E76">
            <v>710.278869286339</v>
          </cell>
        </row>
        <row r="77">
          <cell r="D77">
            <v>0.24862965491640002</v>
          </cell>
          <cell r="E77">
            <v>2573.61528397064</v>
          </cell>
        </row>
        <row r="78">
          <cell r="D78">
            <v>0</v>
          </cell>
          <cell r="E78">
            <v>0</v>
          </cell>
        </row>
        <row r="79">
          <cell r="D79">
            <v>0.054331322912832665</v>
          </cell>
          <cell r="E79">
            <v>562.3943897353136</v>
          </cell>
        </row>
        <row r="80">
          <cell r="D80">
            <v>0.02148922112199971</v>
          </cell>
          <cell r="E80">
            <v>222.43922567804339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4">
          <cell r="D84">
            <v>0.33092611649984244</v>
          </cell>
          <cell r="E84">
            <v>3425.482417113169</v>
          </cell>
        </row>
        <row r="85">
          <cell r="D85">
            <v>1.4022126594018083</v>
          </cell>
          <cell r="E85">
            <v>14514.58368</v>
          </cell>
        </row>
        <row r="86">
          <cell r="D86">
            <v>0.8800982378854626</v>
          </cell>
          <cell r="E86">
            <v>9110.07288</v>
          </cell>
        </row>
        <row r="87">
          <cell r="D87">
            <v>3.678734618316982</v>
          </cell>
          <cell r="E87">
            <v>38079.31778112274</v>
          </cell>
        </row>
        <row r="88">
          <cell r="D88">
            <v>1.0218733237696627</v>
          </cell>
          <cell r="E88">
            <v>10577.615149004532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D22">
            <v>17.21</v>
          </cell>
          <cell r="E22">
            <v>175962.05234249678</v>
          </cell>
        </row>
        <row r="23">
          <cell r="D23">
            <v>4.211968178637412</v>
          </cell>
          <cell r="E23">
            <v>43047.99957294581</v>
          </cell>
        </row>
        <row r="24">
          <cell r="D24">
            <v>5.818065861533411</v>
          </cell>
        </row>
        <row r="25">
          <cell r="D25">
            <v>0.2601683335462036</v>
          </cell>
          <cell r="E25">
            <v>2659.0244361756195</v>
          </cell>
        </row>
        <row r="26">
          <cell r="D26">
            <v>0</v>
          </cell>
          <cell r="E26">
            <v>0</v>
          </cell>
        </row>
        <row r="27">
          <cell r="D27">
            <v>0.12992608848981174</v>
          </cell>
          <cell r="E27">
            <v>1327.896594801272</v>
          </cell>
        </row>
        <row r="28">
          <cell r="D28">
            <v>0</v>
          </cell>
          <cell r="E28">
            <v>0</v>
          </cell>
        </row>
        <row r="29">
          <cell r="D29">
            <v>0.01927749627041565</v>
          </cell>
          <cell r="E29">
            <v>197.02372288215614</v>
          </cell>
        </row>
        <row r="30">
          <cell r="D30">
            <v>0.13879797314699274</v>
          </cell>
          <cell r="E30">
            <v>1418.5708047515245</v>
          </cell>
        </row>
        <row r="31">
          <cell r="D31">
            <v>0.0231329955244988</v>
          </cell>
          <cell r="E31">
            <v>236.42846745858753</v>
          </cell>
        </row>
        <row r="32">
          <cell r="D32">
            <v>0.2775959462939858</v>
          </cell>
          <cell r="E32">
            <v>2837.1416095030527</v>
          </cell>
        </row>
        <row r="33">
          <cell r="D33">
            <v>0.08674873321687039</v>
          </cell>
          <cell r="E33">
            <v>886.6067529697023</v>
          </cell>
        </row>
        <row r="34">
          <cell r="D34">
            <v>0.057832488811246995</v>
          </cell>
          <cell r="E34">
            <v>591.0711686464688</v>
          </cell>
        </row>
        <row r="35">
          <cell r="D35">
            <v>0.1773529656878239</v>
          </cell>
          <cell r="E35">
            <v>1812.6182505158356</v>
          </cell>
        </row>
        <row r="36">
          <cell r="D36">
            <v>0.1156649776224939</v>
          </cell>
          <cell r="E36">
            <v>1182.1423372929369</v>
          </cell>
        </row>
        <row r="37">
          <cell r="D37">
            <v>0.2570332836055423</v>
          </cell>
          <cell r="E37">
            <v>2626.982971762084</v>
          </cell>
        </row>
        <row r="38">
          <cell r="D38">
            <v>0.05140665672110845</v>
          </cell>
          <cell r="E38">
            <v>525.3965943524169</v>
          </cell>
        </row>
        <row r="39">
          <cell r="D39">
            <v>0.1927749627041565</v>
          </cell>
          <cell r="E39">
            <v>1970.2372288215613</v>
          </cell>
        </row>
        <row r="40">
          <cell r="D40">
            <v>0.1927749627041565</v>
          </cell>
          <cell r="E40">
            <v>1970.2372288215613</v>
          </cell>
        </row>
        <row r="41">
          <cell r="D41">
            <v>0.0358066749573371</v>
          </cell>
          <cell r="E41">
            <v>365.95854073396816</v>
          </cell>
        </row>
        <row r="42">
          <cell r="D42">
            <v>0.0012851664180277102</v>
          </cell>
          <cell r="E42">
            <v>13.13491485881041</v>
          </cell>
        </row>
        <row r="43">
          <cell r="D43">
            <v>0.0038554992540831296</v>
          </cell>
          <cell r="E43">
            <v>39.40474457643122</v>
          </cell>
        </row>
        <row r="44">
          <cell r="D44">
            <v>0.1927749627041565</v>
          </cell>
          <cell r="E44">
            <v>1970.2372288215613</v>
          </cell>
        </row>
        <row r="45">
          <cell r="D45">
            <v>0.05642263932671301</v>
          </cell>
          <cell r="E45">
            <v>576.6619429747376</v>
          </cell>
        </row>
        <row r="46">
          <cell r="D46">
            <v>0.1927749627041565</v>
          </cell>
          <cell r="E46">
            <v>1970.2372288215613</v>
          </cell>
        </row>
        <row r="47">
          <cell r="D47">
            <v>0.280643489491605</v>
          </cell>
          <cell r="E47">
            <v>2868.28872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0.057832488811246995</v>
          </cell>
          <cell r="E51">
            <v>591.0711686464688</v>
          </cell>
        </row>
        <row r="52">
          <cell r="D52">
            <v>0</v>
          </cell>
          <cell r="E52">
            <v>0</v>
          </cell>
        </row>
        <row r="53">
          <cell r="D53">
            <v>0.07710998508166267</v>
          </cell>
          <cell r="E53">
            <v>788.0948915286252</v>
          </cell>
        </row>
        <row r="54">
          <cell r="D54">
            <v>0.028916244405623473</v>
          </cell>
          <cell r="E54">
            <v>295.53558432323416</v>
          </cell>
        </row>
        <row r="55">
          <cell r="D55">
            <v>0.057832488811246995</v>
          </cell>
          <cell r="E55">
            <v>591.0711686464688</v>
          </cell>
        </row>
        <row r="56">
          <cell r="D56">
            <v>0</v>
          </cell>
          <cell r="E56">
            <v>0</v>
          </cell>
        </row>
        <row r="57">
          <cell r="D57">
            <v>0.016213434763491855</v>
          </cell>
          <cell r="E57">
            <v>165.70778865679216</v>
          </cell>
        </row>
        <row r="58">
          <cell r="D58">
            <v>0.5542711997828598</v>
          </cell>
          <cell r="E58">
            <v>5664.873370260741</v>
          </cell>
        </row>
        <row r="59">
          <cell r="D59">
            <v>0.07919931815307071</v>
          </cell>
          <cell r="E59">
            <v>809.448711251644</v>
          </cell>
        </row>
        <row r="60">
          <cell r="D60">
            <v>0.017400259718095817</v>
          </cell>
          <cell r="E60">
            <v>177.83761442282648</v>
          </cell>
        </row>
        <row r="61">
          <cell r="D61">
            <v>0.001790205965801877</v>
          </cell>
          <cell r="E61">
            <v>18.296621052881505</v>
          </cell>
        </row>
        <row r="62">
          <cell r="D62">
            <v>0.003754346601773212</v>
          </cell>
          <cell r="E62">
            <v>38.37092400876294</v>
          </cell>
        </row>
        <row r="63">
          <cell r="D63">
            <v>0.09355860398554909</v>
          </cell>
          <cell r="E63">
            <v>956.2063561739059</v>
          </cell>
        </row>
        <row r="64">
          <cell r="D64">
            <v>1.0398598833632133</v>
          </cell>
          <cell r="E64">
            <v>10627.783951925387</v>
          </cell>
        </row>
        <row r="65">
          <cell r="D65">
            <v>0.001965180654689569</v>
          </cell>
          <cell r="E65">
            <v>20.08493236318927</v>
          </cell>
        </row>
        <row r="66">
          <cell r="D66">
            <v>0.015964884078603643</v>
          </cell>
          <cell r="E66">
            <v>163.16750123696067</v>
          </cell>
        </row>
        <row r="67">
          <cell r="D67">
            <v>0.05667533847904304</v>
          </cell>
          <cell r="E67">
            <v>579.2446293912114</v>
          </cell>
        </row>
        <row r="68">
          <cell r="D68">
            <v>0.14975061265730225</v>
          </cell>
          <cell r="E68">
            <v>1530.511161602692</v>
          </cell>
        </row>
        <row r="69">
          <cell r="D69">
            <v>0.05057675276101637</v>
          </cell>
          <cell r="E69">
            <v>516.9146439186918</v>
          </cell>
        </row>
        <row r="70">
          <cell r="D70">
            <v>0.07727003894044177</v>
          </cell>
          <cell r="E70">
            <v>789.730705986891</v>
          </cell>
        </row>
        <row r="71">
          <cell r="D71">
            <v>0.19157860894324363</v>
          </cell>
          <cell r="E71">
            <v>1958.0100148435272</v>
          </cell>
        </row>
        <row r="72">
          <cell r="D72">
            <v>0.48493335388758546</v>
          </cell>
          <cell r="E72">
            <v>4956.2128500726785</v>
          </cell>
        </row>
        <row r="73">
          <cell r="D73">
            <v>0</v>
          </cell>
          <cell r="E73">
            <v>0</v>
          </cell>
        </row>
        <row r="74">
          <cell r="D74">
            <v>0.017561372486464017</v>
          </cell>
          <cell r="E74">
            <v>179.48425136065683</v>
          </cell>
        </row>
        <row r="75">
          <cell r="D75">
            <v>0.684658378075628</v>
          </cell>
        </row>
        <row r="76">
          <cell r="D76">
            <v>0.10424428632240519</v>
          </cell>
          <cell r="E76">
            <v>1065.41830392951</v>
          </cell>
        </row>
        <row r="77">
          <cell r="D77">
            <v>0.5036232014345116</v>
          </cell>
          <cell r="E77">
            <v>5147.230567941282</v>
          </cell>
        </row>
        <row r="78">
          <cell r="D78">
            <v>0</v>
          </cell>
          <cell r="E78">
            <v>0</v>
          </cell>
        </row>
        <row r="79">
          <cell r="D79">
            <v>0.0550266515728654</v>
          </cell>
          <cell r="E79">
            <v>562.3943897353136</v>
          </cell>
        </row>
        <row r="80">
          <cell r="D80">
            <v>0.021764238745845894</v>
          </cell>
          <cell r="E80">
            <v>222.43922567804339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4">
          <cell r="D84">
            <v>0.8913616766467065</v>
          </cell>
          <cell r="E84">
            <v>9110.07288</v>
          </cell>
        </row>
        <row r="85">
          <cell r="D85">
            <v>0.7374000534626107</v>
          </cell>
          <cell r="E85">
            <v>7536.523506409267</v>
          </cell>
        </row>
        <row r="86">
          <cell r="D86">
            <v>1.0960598921596165</v>
          </cell>
          <cell r="E86">
            <v>11202.170521828146</v>
          </cell>
        </row>
        <row r="87">
          <cell r="D87">
            <v>3.777234065478194</v>
          </cell>
          <cell r="E87">
            <v>38604.843042813336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2">
          <cell r="E22">
            <v>177455.1494324193</v>
          </cell>
        </row>
        <row r="23">
          <cell r="D23">
            <v>4.211968178637416</v>
          </cell>
          <cell r="E23">
            <v>43432.131070837575</v>
          </cell>
        </row>
        <row r="24">
          <cell r="D24">
            <v>8.092029578258472</v>
          </cell>
        </row>
        <row r="25">
          <cell r="D25">
            <v>0.42977883098898606</v>
          </cell>
          <cell r="E25">
            <v>4431.7073936260285</v>
          </cell>
        </row>
        <row r="26">
          <cell r="D26">
            <v>0.14980574192488597</v>
          </cell>
          <cell r="E26">
            <v>1544.736888432654</v>
          </cell>
        </row>
        <row r="27">
          <cell r="D27">
            <v>0.07082733301725229</v>
          </cell>
          <cell r="E27">
            <v>730.3431271406986</v>
          </cell>
        </row>
        <row r="28">
          <cell r="D28">
            <v>0</v>
          </cell>
          <cell r="E28">
            <v>0</v>
          </cell>
        </row>
        <row r="29">
          <cell r="D29">
            <v>0.03184499703928205</v>
          </cell>
          <cell r="E29">
            <v>328.37287147026075</v>
          </cell>
        </row>
        <row r="30">
          <cell r="D30">
            <v>0.34392596802424524</v>
          </cell>
          <cell r="E30">
            <v>3546.427011878807</v>
          </cell>
        </row>
        <row r="31">
          <cell r="D31">
            <v>0.11464198934141519</v>
          </cell>
          <cell r="E31">
            <v>1182.1423372929369</v>
          </cell>
        </row>
        <row r="32">
          <cell r="D32">
            <v>0.2636765754852548</v>
          </cell>
          <cell r="E32">
            <v>2718.9273757737533</v>
          </cell>
        </row>
        <row r="33">
          <cell r="D33">
            <v>0.26749797512996903</v>
          </cell>
          <cell r="E33">
            <v>2758.3321203501887</v>
          </cell>
        </row>
        <row r="34">
          <cell r="D34">
            <v>0.06687449378249215</v>
          </cell>
          <cell r="E34">
            <v>689.583030087546</v>
          </cell>
        </row>
        <row r="35">
          <cell r="D35">
            <v>0.17578438365683655</v>
          </cell>
          <cell r="E35">
            <v>1812.6182505158356</v>
          </cell>
        </row>
        <row r="36">
          <cell r="D36">
            <v>0.13374898756498443</v>
          </cell>
          <cell r="E36">
            <v>1379.1660601750934</v>
          </cell>
        </row>
        <row r="37">
          <cell r="D37">
            <v>0.25475997631425623</v>
          </cell>
          <cell r="E37">
            <v>2626.982971762084</v>
          </cell>
        </row>
        <row r="38">
          <cell r="D38">
            <v>0.07642799289427686</v>
          </cell>
          <cell r="E38">
            <v>788.0948915286252</v>
          </cell>
        </row>
        <row r="39">
          <cell r="D39">
            <v>0.2866049733535379</v>
          </cell>
          <cell r="E39">
            <v>2955.355843232341</v>
          </cell>
        </row>
        <row r="40">
          <cell r="D40">
            <v>0.19106998223569197</v>
          </cell>
          <cell r="E40">
            <v>1970.2372288215613</v>
          </cell>
        </row>
        <row r="41">
          <cell r="D41">
            <v>0</v>
          </cell>
          <cell r="E41">
            <v>0</v>
          </cell>
        </row>
        <row r="42">
          <cell r="D42">
            <v>0.0038213996447138392</v>
          </cell>
          <cell r="E42">
            <v>39.40474457643122</v>
          </cell>
        </row>
        <row r="43">
          <cell r="D43">
            <v>0.007642799289427683</v>
          </cell>
          <cell r="E43">
            <v>78.8094891528625</v>
          </cell>
        </row>
        <row r="44">
          <cell r="D44">
            <v>0.2866049733535379</v>
          </cell>
          <cell r="E44">
            <v>2955.355843232341</v>
          </cell>
        </row>
        <row r="45">
          <cell r="D45">
            <v>0.11184722894114157</v>
          </cell>
          <cell r="E45">
            <v>1153.3238859494754</v>
          </cell>
        </row>
        <row r="46">
          <cell r="D46">
            <v>0.19106998223569197</v>
          </cell>
          <cell r="E46">
            <v>1970.2372288215613</v>
          </cell>
        </row>
        <row r="47">
          <cell r="D47">
            <v>0.26746239186935106</v>
          </cell>
          <cell r="E47">
            <v>2757.9652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0.05095199526285124</v>
          </cell>
          <cell r="E51">
            <v>525.3965943524169</v>
          </cell>
        </row>
        <row r="52">
          <cell r="D52">
            <v>0.1806762929049209</v>
          </cell>
          <cell r="E52">
            <v>1863.061661918382</v>
          </cell>
        </row>
        <row r="53">
          <cell r="D53">
            <v>0</v>
          </cell>
          <cell r="E53">
            <v>0</v>
          </cell>
        </row>
        <row r="54">
          <cell r="D54">
            <v>0.028660497335353793</v>
          </cell>
          <cell r="E54">
            <v>295.53558432323416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0.016070036527482852</v>
          </cell>
          <cell r="E57">
            <v>165.70778865679216</v>
          </cell>
        </row>
        <row r="58">
          <cell r="D58">
            <v>0.5493689990167133</v>
          </cell>
          <cell r="E58">
            <v>5664.873370260741</v>
          </cell>
        </row>
        <row r="59">
          <cell r="D59">
            <v>0.07849884705105357</v>
          </cell>
          <cell r="E59">
            <v>809.448711251644</v>
          </cell>
        </row>
        <row r="60">
          <cell r="D60">
            <v>0.017246364717679746</v>
          </cell>
          <cell r="E60">
            <v>177.83761442282648</v>
          </cell>
        </row>
        <row r="61">
          <cell r="D61">
            <v>0.0017743726534079586</v>
          </cell>
          <cell r="E61">
            <v>18.296621052881505</v>
          </cell>
        </row>
        <row r="62">
          <cell r="D62">
            <v>0.003721141627755435</v>
          </cell>
          <cell r="E62">
            <v>38.37092400876294</v>
          </cell>
        </row>
        <row r="63">
          <cell r="D63">
            <v>0.09273113349760521</v>
          </cell>
          <cell r="E63">
            <v>956.2063561739059</v>
          </cell>
        </row>
        <row r="64">
          <cell r="D64">
            <v>1.0306629380431154</v>
          </cell>
          <cell r="E64">
            <v>10627.783951925387</v>
          </cell>
        </row>
        <row r="65">
          <cell r="D65">
            <v>0.0019477997947155894</v>
          </cell>
          <cell r="E65">
            <v>20.08493236318927</v>
          </cell>
        </row>
        <row r="66">
          <cell r="D66">
            <v>0.023735526189479956</v>
          </cell>
          <cell r="E66">
            <v>244.7512518554415</v>
          </cell>
        </row>
        <row r="67">
          <cell r="D67">
            <v>0.16852223594530746</v>
          </cell>
          <cell r="E67">
            <v>1737.7338881736325</v>
          </cell>
        </row>
        <row r="68">
          <cell r="D68">
            <v>0.3215900070605759</v>
          </cell>
          <cell r="E68">
            <v>3316.107516805834</v>
          </cell>
        </row>
        <row r="69">
          <cell r="D69">
            <v>0.10861376784306011</v>
          </cell>
          <cell r="E69">
            <v>1119.9817284904987</v>
          </cell>
        </row>
        <row r="70">
          <cell r="D70">
            <v>0.16593770087134183</v>
          </cell>
          <cell r="E70">
            <v>1711.0831963049282</v>
          </cell>
        </row>
        <row r="71">
          <cell r="D71">
            <v>0.23735526189479952</v>
          </cell>
          <cell r="E71">
            <v>2447.512518554415</v>
          </cell>
        </row>
        <row r="72">
          <cell r="D72">
            <v>1.2817184142319153</v>
          </cell>
          <cell r="E72">
            <v>13216.567600193817</v>
          </cell>
        </row>
        <row r="73">
          <cell r="D73">
            <v>0</v>
          </cell>
          <cell r="E73">
            <v>0</v>
          </cell>
        </row>
        <row r="74">
          <cell r="D74">
            <v>0.0065272697021069755</v>
          </cell>
          <cell r="E74">
            <v>67.30659426024629</v>
          </cell>
        </row>
        <row r="75">
          <cell r="D75">
            <v>0.36013696555599206</v>
          </cell>
        </row>
        <row r="76">
          <cell r="D76">
            <v>0.0344407690991864</v>
          </cell>
          <cell r="E76">
            <v>355.13943464317043</v>
          </cell>
        </row>
        <row r="77">
          <cell r="D77">
            <v>0.24958447612112963</v>
          </cell>
          <cell r="E77">
            <v>2573.61528397064</v>
          </cell>
        </row>
        <row r="78">
          <cell r="D78">
            <v>0</v>
          </cell>
          <cell r="E78">
            <v>0</v>
          </cell>
        </row>
        <row r="79">
          <cell r="D79">
            <v>0.05453997340231522</v>
          </cell>
          <cell r="E79">
            <v>562.3943897353136</v>
          </cell>
        </row>
        <row r="80">
          <cell r="D80">
            <v>0.02157174693336082</v>
          </cell>
          <cell r="E80">
            <v>222.43922567804339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4.545139243995549</v>
          </cell>
        </row>
        <row r="84">
          <cell r="D84">
            <v>2.815195251949261</v>
          </cell>
          <cell r="E84">
            <v>29029.16736</v>
          </cell>
        </row>
        <row r="85">
          <cell r="D85">
            <v>1.729943992046288</v>
          </cell>
          <cell r="E85">
            <v>17838.4904683845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pane xSplit="3" ySplit="11" topLeftCell="D2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X37" sqref="X37"/>
    </sheetView>
  </sheetViews>
  <sheetFormatPr defaultColWidth="9.140625" defaultRowHeight="12.75"/>
  <cols>
    <col min="2" max="2" width="11.57421875" style="0" customWidth="1"/>
    <col min="3" max="3" width="19.140625" style="0" customWidth="1"/>
    <col min="4" max="4" width="11.00390625" style="0" customWidth="1"/>
    <col min="5" max="6" width="11.7109375" style="0" customWidth="1"/>
    <col min="7" max="7" width="10.8515625" style="0" customWidth="1"/>
    <col min="8" max="8" width="11.7109375" style="0" customWidth="1"/>
    <col min="9" max="9" width="11.421875" style="0" customWidth="1"/>
    <col min="10" max="10" width="11.7109375" style="0" customWidth="1"/>
    <col min="11" max="11" width="11.140625" style="0" customWidth="1"/>
    <col min="12" max="12" width="11.7109375" style="0" customWidth="1"/>
    <col min="13" max="13" width="12.00390625" style="0" customWidth="1"/>
    <col min="14" max="15" width="11.421875" style="0" customWidth="1"/>
    <col min="16" max="16" width="11.7109375" style="0" customWidth="1"/>
    <col min="17" max="17" width="11.28125" style="0" customWidth="1"/>
    <col min="18" max="18" width="11.8515625" style="0" customWidth="1"/>
    <col min="19" max="19" width="12.28125" style="0" customWidth="1"/>
    <col min="20" max="20" width="11.7109375" style="0" customWidth="1"/>
    <col min="21" max="21" width="11.00390625" style="0" customWidth="1"/>
    <col min="22" max="22" width="11.140625" style="0" customWidth="1"/>
    <col min="23" max="23" width="11.421875" style="0" customWidth="1"/>
    <col min="24" max="24" width="11.57421875" style="0" customWidth="1"/>
    <col min="25" max="25" width="11.8515625" style="0" customWidth="1"/>
    <col min="26" max="26" width="12.8515625" style="0" customWidth="1"/>
    <col min="27" max="27" width="13.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44562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44926</v>
      </c>
      <c r="G5" s="21"/>
    </row>
    <row r="7" ht="13.5" thickBot="1"/>
    <row r="8" spans="1:26" ht="18.75" customHeight="1" thickBot="1">
      <c r="A8" s="23"/>
      <c r="B8" s="24"/>
      <c r="C8" s="25"/>
      <c r="D8" s="213" t="s">
        <v>26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3" t="s">
        <v>29</v>
      </c>
      <c r="T8" s="214"/>
      <c r="U8" s="214"/>
      <c r="V8" s="214"/>
      <c r="W8" s="214"/>
      <c r="X8" s="214"/>
      <c r="Y8" s="214"/>
      <c r="Z8" s="215"/>
    </row>
    <row r="9" spans="1:26" ht="16.5" customHeight="1" thickBot="1">
      <c r="A9" s="26"/>
      <c r="B9" s="22"/>
      <c r="C9" s="27"/>
      <c r="D9" s="214" t="s">
        <v>27</v>
      </c>
      <c r="E9" s="214"/>
      <c r="F9" s="214"/>
      <c r="G9" s="214"/>
      <c r="H9" s="214"/>
      <c r="I9" s="214"/>
      <c r="J9" s="214"/>
      <c r="K9" s="214"/>
      <c r="L9" s="215"/>
      <c r="M9" s="213" t="s">
        <v>28</v>
      </c>
      <c r="N9" s="214"/>
      <c r="O9" s="214"/>
      <c r="P9" s="214"/>
      <c r="Q9" s="214"/>
      <c r="R9" s="214"/>
      <c r="S9" s="213" t="s">
        <v>30</v>
      </c>
      <c r="T9" s="214"/>
      <c r="U9" s="214"/>
      <c r="V9" s="214"/>
      <c r="W9" s="214"/>
      <c r="X9" s="214"/>
      <c r="Y9" s="215"/>
      <c r="Z9" s="187" t="s">
        <v>31</v>
      </c>
    </row>
    <row r="10" spans="1:26" ht="20.25" customHeight="1" thickBot="1">
      <c r="A10" s="28"/>
      <c r="B10" s="29"/>
      <c r="C10" s="30"/>
      <c r="D10" s="76">
        <v>1</v>
      </c>
      <c r="E10" s="77">
        <v>2</v>
      </c>
      <c r="F10" s="78">
        <v>3</v>
      </c>
      <c r="G10" s="78">
        <v>4</v>
      </c>
      <c r="H10" s="78">
        <v>5</v>
      </c>
      <c r="I10" s="78">
        <v>6</v>
      </c>
      <c r="J10" s="78">
        <v>7</v>
      </c>
      <c r="K10" s="78">
        <v>8</v>
      </c>
      <c r="L10" s="78">
        <v>9</v>
      </c>
      <c r="M10" s="78">
        <v>2</v>
      </c>
      <c r="N10" s="78">
        <v>5</v>
      </c>
      <c r="O10" s="78">
        <v>7</v>
      </c>
      <c r="P10" s="79" t="s">
        <v>15</v>
      </c>
      <c r="Q10" s="78">
        <v>9</v>
      </c>
      <c r="R10" s="78">
        <v>10</v>
      </c>
      <c r="S10" s="78">
        <v>2</v>
      </c>
      <c r="T10" s="78">
        <v>3</v>
      </c>
      <c r="U10" s="78">
        <v>4</v>
      </c>
      <c r="V10" s="78">
        <v>5</v>
      </c>
      <c r="W10" s="78">
        <v>6</v>
      </c>
      <c r="X10" s="78">
        <v>7</v>
      </c>
      <c r="Y10" s="78">
        <v>8</v>
      </c>
      <c r="Z10" s="188">
        <v>10</v>
      </c>
    </row>
    <row r="11" spans="1:26" ht="12.75">
      <c r="A11" s="182" t="s">
        <v>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4"/>
    </row>
    <row r="12" spans="1:26" ht="27.75" customHeight="1">
      <c r="A12" s="216" t="s">
        <v>32</v>
      </c>
      <c r="B12" s="217"/>
      <c r="C12" s="218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57">
        <v>0</v>
      </c>
    </row>
    <row r="13" spans="1:27" ht="27" customHeight="1">
      <c r="A13" s="216" t="s">
        <v>33</v>
      </c>
      <c r="B13" s="217"/>
      <c r="C13" s="218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7">
        <v>0</v>
      </c>
      <c r="AA13" s="109"/>
    </row>
    <row r="14" spans="1:27" ht="27" customHeight="1">
      <c r="A14" s="222" t="s">
        <v>34</v>
      </c>
      <c r="B14" s="223"/>
      <c r="C14" s="224"/>
      <c r="D14" s="86">
        <f>'[24]Мира1'!$C$4</f>
        <v>104631.46399999992</v>
      </c>
      <c r="E14" s="86">
        <f>'[24]2'!$C$4</f>
        <v>23715.92000000007</v>
      </c>
      <c r="F14" s="86">
        <f>'[24]3'!$C$4</f>
        <v>58893.59879999995</v>
      </c>
      <c r="G14" s="86">
        <f>'[24]4'!$C$4</f>
        <v>84427.76199999999</v>
      </c>
      <c r="H14" s="86">
        <f>'[24]5'!$C$4</f>
        <v>56150.806999999884</v>
      </c>
      <c r="I14" s="86">
        <f>'[24]6'!$C$4</f>
        <v>44025.4200000001</v>
      </c>
      <c r="J14" s="86">
        <f>'[24]7'!$C$4</f>
        <v>16218.831000000122</v>
      </c>
      <c r="K14" s="86">
        <f>'[24]8'!$C$4</f>
        <v>49090.58599999992</v>
      </c>
      <c r="L14" s="86">
        <f>'[24]9'!$C$4</f>
        <v>34362.00700000019</v>
      </c>
      <c r="M14" s="86">
        <f>'[24]2.'!$C$4</f>
        <v>48768.289999999964</v>
      </c>
      <c r="N14" s="86">
        <f>'[24]Строит.5'!$C$4</f>
        <v>101512.913</v>
      </c>
      <c r="O14" s="86">
        <f>'[24]7.'!$C$4</f>
        <v>22058.507999999914</v>
      </c>
      <c r="P14" s="86">
        <f>'[24]8а'!$C$4</f>
        <v>28685.052300000083</v>
      </c>
      <c r="Q14" s="86">
        <f>'[24]9.'!$C$4</f>
        <v>80005.60100000002</v>
      </c>
      <c r="R14" s="86">
        <f>'[24]10.'!$C$4</f>
        <v>108520.77949999993</v>
      </c>
      <c r="S14" s="86">
        <f>'[25]2'!$C$4</f>
        <v>34762.56099999996</v>
      </c>
      <c r="T14" s="86">
        <f>'[25]3'!$C$4</f>
        <v>34712.08180000004</v>
      </c>
      <c r="U14" s="86">
        <f>'[25]4'!$C$4</f>
        <v>144849.03500000015</v>
      </c>
      <c r="V14" s="86">
        <f>'[25]5'!$C$4</f>
        <v>49257.2319999999</v>
      </c>
      <c r="W14" s="86">
        <f>'[25]6'!$C$4</f>
        <v>129140.30950000032</v>
      </c>
      <c r="X14" s="86">
        <f>'[25]7'!$C$4</f>
        <v>260406.10399999993</v>
      </c>
      <c r="Y14" s="86">
        <f>'[25]8'!$C$4</f>
        <v>193081.89700000023</v>
      </c>
      <c r="Z14" s="89">
        <f>'[25]Мира 10'!$C$4</f>
        <v>43998.43399999989</v>
      </c>
      <c r="AA14" s="38">
        <f>SUM(D14:Z14)</f>
        <v>1751275.1939000008</v>
      </c>
    </row>
    <row r="15" spans="1:26" ht="12.75">
      <c r="A15" s="231" t="s">
        <v>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3"/>
    </row>
    <row r="16" spans="1:27" ht="12.75">
      <c r="A16" s="234" t="s">
        <v>36</v>
      </c>
      <c r="B16" s="235"/>
      <c r="C16" s="236"/>
      <c r="D16" s="88">
        <f>SUM(D17:D20)</f>
        <v>184926.2399999999</v>
      </c>
      <c r="E16" s="88">
        <f>SUM(E17:E20)</f>
        <v>185029.37999999998</v>
      </c>
      <c r="F16" s="88">
        <f aca="true" t="shared" si="0" ref="F16:Z16">SUM(F17:F20)</f>
        <v>183336.42</v>
      </c>
      <c r="G16" s="88">
        <f t="shared" si="0"/>
        <v>178691.04000000004</v>
      </c>
      <c r="H16" s="88">
        <f t="shared" si="0"/>
        <v>176605.92</v>
      </c>
      <c r="I16" s="88">
        <f t="shared" si="0"/>
        <v>179578.91999999998</v>
      </c>
      <c r="J16" s="88">
        <f>SUM(J17:J20)</f>
        <v>178092.30000000008</v>
      </c>
      <c r="K16" s="88">
        <f t="shared" si="0"/>
        <v>175842.12</v>
      </c>
      <c r="L16" s="88">
        <f t="shared" si="0"/>
        <v>177184.76</v>
      </c>
      <c r="M16" s="88">
        <f t="shared" si="0"/>
        <v>79950.57999999999</v>
      </c>
      <c r="N16" s="88">
        <f t="shared" si="0"/>
        <v>246595.8000000001</v>
      </c>
      <c r="O16" s="88">
        <f t="shared" si="0"/>
        <v>96210.36000000002</v>
      </c>
      <c r="P16" s="88">
        <f t="shared" si="0"/>
        <v>60575.34</v>
      </c>
      <c r="Q16" s="88">
        <f t="shared" si="0"/>
        <v>100442.57999999999</v>
      </c>
      <c r="R16" s="88">
        <f t="shared" si="0"/>
        <v>78764.46000000002</v>
      </c>
      <c r="S16" s="88">
        <f t="shared" si="0"/>
        <v>72313.13</v>
      </c>
      <c r="T16" s="88">
        <f t="shared" si="0"/>
        <v>283775.70999999996</v>
      </c>
      <c r="U16" s="88">
        <f t="shared" si="0"/>
        <v>343743.00999999995</v>
      </c>
      <c r="V16" s="88">
        <f t="shared" si="0"/>
        <v>310958.03</v>
      </c>
      <c r="W16" s="88">
        <f t="shared" si="0"/>
        <v>490779.20999999996</v>
      </c>
      <c r="X16" s="88">
        <f t="shared" si="0"/>
        <v>522984.1700000001</v>
      </c>
      <c r="Y16" s="88">
        <f t="shared" si="0"/>
        <v>578924.02</v>
      </c>
      <c r="Z16" s="88">
        <f t="shared" si="0"/>
        <v>423232.44999999995</v>
      </c>
      <c r="AA16" s="109">
        <f>SUM(D16:Z16)</f>
        <v>5308535.95</v>
      </c>
    </row>
    <row r="17" spans="1:26" ht="12.75">
      <c r="A17" s="216" t="s">
        <v>3</v>
      </c>
      <c r="B17" s="217"/>
      <c r="C17" s="218"/>
      <c r="D17" s="75">
        <f>'Начислено  '!E8</f>
        <v>36299.88997872955</v>
      </c>
      <c r="E17" s="75">
        <f>'Начислено  '!E9</f>
        <v>47390.816585093235</v>
      </c>
      <c r="F17" s="75">
        <f>'Начислено  '!E10</f>
        <v>63195.996951086556</v>
      </c>
      <c r="G17" s="75">
        <f>'Начислено  '!E11</f>
        <v>67415.45259093751</v>
      </c>
      <c r="H17" s="75">
        <f>'Начислено  '!E12</f>
        <v>76031.39011285339</v>
      </c>
      <c r="I17" s="75">
        <f>'Начислено  '!E13</f>
        <v>117365.95029551277</v>
      </c>
      <c r="J17" s="75">
        <f>'Начислено  '!E14</f>
        <v>58898.24470896734</v>
      </c>
      <c r="K17" s="75">
        <f>'Начислено  '!E15</f>
        <v>66442.37376700026</v>
      </c>
      <c r="L17" s="75">
        <f>'Начислено  '!E16</f>
        <v>87022.56140878612</v>
      </c>
      <c r="M17" s="75">
        <f>'Начислено  '!E17</f>
        <v>27892.658612905896</v>
      </c>
      <c r="N17" s="75">
        <f>'Начислено  '!E18</f>
        <v>136212.57857493433</v>
      </c>
      <c r="O17" s="75">
        <f>'Начислено  '!E19</f>
        <v>26775.086137341143</v>
      </c>
      <c r="P17" s="75">
        <f>'Начислено  '!E20</f>
        <v>26825.6319035493</v>
      </c>
      <c r="Q17" s="75">
        <f>'Начислено  '!E21</f>
        <v>46853.39201367245</v>
      </c>
      <c r="R17" s="75">
        <f>'Начислено  '!E22</f>
        <v>30829.29151682824</v>
      </c>
      <c r="S17" s="75">
        <f>'Начислено  '!E24</f>
        <v>19681.295068606007</v>
      </c>
      <c r="T17" s="75">
        <f>'Начислено  '!E25</f>
        <v>72674.9314790591</v>
      </c>
      <c r="U17" s="75">
        <f>'Начислено  '!E26</f>
        <v>79250.90461500626</v>
      </c>
      <c r="V17" s="75">
        <f>'Начислено  '!E27</f>
        <v>82181.29147764886</v>
      </c>
      <c r="W17" s="75">
        <f>'Начислено  '!E28</f>
        <v>139710.12213784733</v>
      </c>
      <c r="X17" s="75">
        <f>'Начислено  '!E29</f>
        <v>142427.39234227425</v>
      </c>
      <c r="Y17" s="75">
        <f>'Начислено  '!E30</f>
        <v>138435.84977706242</v>
      </c>
      <c r="Z17" s="90">
        <f>'Начислено  '!E23</f>
        <v>152808.9587367919</v>
      </c>
    </row>
    <row r="18" spans="1:26" ht="12.75" customHeight="1">
      <c r="A18" s="216" t="s">
        <v>4</v>
      </c>
      <c r="B18" s="217"/>
      <c r="C18" s="218"/>
      <c r="D18" s="75">
        <f>'Начислено  '!F8</f>
        <v>103373.79418065253</v>
      </c>
      <c r="E18" s="75">
        <f>'Начислено  '!F9</f>
        <v>92349.40639011166</v>
      </c>
      <c r="F18" s="75">
        <f>'Начислено  '!F10</f>
        <v>75267.75596019567</v>
      </c>
      <c r="G18" s="75">
        <f>'Начислено  '!F11</f>
        <v>67546.0534570095</v>
      </c>
      <c r="H18" s="75">
        <f>'Начислено  '!F12</f>
        <v>57357.013593906944</v>
      </c>
      <c r="I18" s="75">
        <f>'Начислено  '!F13</f>
        <v>18263.07417841103</v>
      </c>
      <c r="J18" s="75">
        <f>'Начислено  '!F14</f>
        <v>75602.58571488112</v>
      </c>
      <c r="K18" s="75">
        <f>'Начислено  '!F15</f>
        <v>66363.45041176345</v>
      </c>
      <c r="L18" s="75">
        <f>'Начислено  '!F16</f>
        <v>46796.2453084347</v>
      </c>
      <c r="M18" s="75">
        <f>'Начислено  '!F17</f>
        <v>32492.745075947674</v>
      </c>
      <c r="N18" s="75">
        <f>'Начислено  '!F18</f>
        <v>50024.36653461958</v>
      </c>
      <c r="O18" s="75">
        <f>'Начислено  '!F19</f>
        <v>45890.67193485665</v>
      </c>
      <c r="P18" s="75">
        <f>'Начислено  '!F20</f>
        <v>18928.420445176445</v>
      </c>
      <c r="Q18" s="75">
        <f>'Начислено  '!F21</f>
        <v>29013.223325952327</v>
      </c>
      <c r="R18" s="75">
        <f>'Начислено  '!F22</f>
        <v>28654.991075775022</v>
      </c>
      <c r="S18" s="75">
        <f>'Начислено  '!F24</f>
        <v>34934.6312006917</v>
      </c>
      <c r="T18" s="75">
        <f>'Начислено  '!F25</f>
        <v>37501.568780234404</v>
      </c>
      <c r="U18" s="75">
        <f>'Начислено  '!F26</f>
        <v>36981.37792652211</v>
      </c>
      <c r="V18" s="75">
        <f>'Начислено  '!F27</f>
        <v>48435.61440578981</v>
      </c>
      <c r="W18" s="75">
        <f>'Начислено  '!F28</f>
        <v>56944.12113440093</v>
      </c>
      <c r="X18" s="75">
        <f>'Начислено  '!F29</f>
        <v>65549.50012020675</v>
      </c>
      <c r="Y18" s="75">
        <f>'Начислено  '!F30</f>
        <v>62981.00041124598</v>
      </c>
      <c r="Z18" s="90">
        <f>'Начислено  '!F23</f>
        <v>49223.909102582904</v>
      </c>
    </row>
    <row r="19" spans="1:26" ht="12.75">
      <c r="A19" s="219" t="s">
        <v>35</v>
      </c>
      <c r="B19" s="220"/>
      <c r="C19" s="221"/>
      <c r="D19" s="75">
        <f>'Начислено  '!D8</f>
        <v>45252.55584061784</v>
      </c>
      <c r="E19" s="75">
        <f>'Начислено  '!D9</f>
        <v>45289.15702479507</v>
      </c>
      <c r="F19" s="75">
        <f>'Начислено  '!D10</f>
        <v>44872.66708871777</v>
      </c>
      <c r="G19" s="75">
        <f>'Начислено  '!D11</f>
        <v>43729.53395205304</v>
      </c>
      <c r="H19" s="75">
        <f>'Начислено  '!D12</f>
        <v>43217.5162932397</v>
      </c>
      <c r="I19" s="75">
        <f>'Начислено  '!D13</f>
        <v>43949.89552607621</v>
      </c>
      <c r="J19" s="75">
        <f>'Начислено  '!D14</f>
        <v>43591.46957615161</v>
      </c>
      <c r="K19" s="75">
        <f>'Начислено  '!D15</f>
        <v>43036.29582123626</v>
      </c>
      <c r="L19" s="75">
        <f>'Начислено  '!D16</f>
        <v>43365.95328277921</v>
      </c>
      <c r="M19" s="75">
        <f>'Начислено  '!D17</f>
        <v>19565.176311146413</v>
      </c>
      <c r="N19" s="75">
        <f>'Начислено  '!D18</f>
        <v>60358.854890446186</v>
      </c>
      <c r="O19" s="75">
        <f>'Начислено  '!D19</f>
        <v>23544.60192780223</v>
      </c>
      <c r="P19" s="75">
        <f>'Начислено  '!D20</f>
        <v>14821.287651274253</v>
      </c>
      <c r="Q19" s="75">
        <f>'Начислено  '!D21</f>
        <v>24575.964660375204</v>
      </c>
      <c r="R19" s="75">
        <f>'Начислено  '!D22</f>
        <v>19280.177407396746</v>
      </c>
      <c r="S19" s="75">
        <f>'Начислено  '!D24</f>
        <v>17697.203730702302</v>
      </c>
      <c r="T19" s="75">
        <f>'Начислено  '!D25</f>
        <v>35655.849740706486</v>
      </c>
      <c r="U19" s="75">
        <f>'Начислено  '!D26</f>
        <v>37446.087458471586</v>
      </c>
      <c r="V19" s="75">
        <f>'Начислено  '!D27</f>
        <v>42213.08411656131</v>
      </c>
      <c r="W19" s="75">
        <f>'Начислено  '!D28</f>
        <v>63683.29672775175</v>
      </c>
      <c r="X19" s="75">
        <f>'Начислено  '!D29</f>
        <v>67182.44753751902</v>
      </c>
      <c r="Y19" s="75">
        <f>'Начислено  '!D30</f>
        <v>65073.84981169166</v>
      </c>
      <c r="Z19" s="90">
        <f>'Начислено  '!D23</f>
        <v>65419.662160625165</v>
      </c>
    </row>
    <row r="20" spans="1:26" ht="12.75">
      <c r="A20" s="219" t="s">
        <v>95</v>
      </c>
      <c r="B20" s="220"/>
      <c r="C20" s="221"/>
      <c r="D20" s="75">
        <f>'Начислено  '!G8</f>
        <v>0</v>
      </c>
      <c r="E20" s="75">
        <f>'Начислено  '!G9</f>
        <v>0</v>
      </c>
      <c r="F20" s="75">
        <f>'Начислено  '!G10</f>
        <v>0</v>
      </c>
      <c r="G20" s="75">
        <f>'Начислено  '!G11</f>
        <v>0</v>
      </c>
      <c r="H20" s="75">
        <f>'Начислено  '!G12</f>
        <v>0</v>
      </c>
      <c r="I20" s="75">
        <f>'Начислено  '!G13</f>
        <v>0</v>
      </c>
      <c r="J20" s="75">
        <f>'Начислено  '!G14</f>
        <v>0</v>
      </c>
      <c r="K20" s="75">
        <f>'Начислено  '!G15</f>
        <v>0</v>
      </c>
      <c r="L20" s="75">
        <f>'Начислено  '!G16</f>
        <v>0</v>
      </c>
      <c r="M20" s="75">
        <f>'Начислено  '!G17</f>
        <v>0</v>
      </c>
      <c r="N20" s="75">
        <f>'Начислено  '!G18</f>
        <v>0</v>
      </c>
      <c r="O20" s="75">
        <f>'Начислено  '!G19</f>
        <v>0</v>
      </c>
      <c r="P20" s="75">
        <f>'Начислено  '!G20</f>
        <v>0</v>
      </c>
      <c r="Q20" s="75">
        <f>'Начислено  '!G21</f>
        <v>0</v>
      </c>
      <c r="R20" s="75">
        <f>'Начислено  '!G22</f>
        <v>0</v>
      </c>
      <c r="S20" s="75">
        <f>'Начислено  '!G24</f>
        <v>0</v>
      </c>
      <c r="T20" s="75">
        <f>'Начислено  '!G25</f>
        <v>137943.36000000002</v>
      </c>
      <c r="U20" s="75">
        <f>'Начислено  '!G26</f>
        <v>190064.63999999998</v>
      </c>
      <c r="V20" s="75">
        <f>'Начислено  '!G27</f>
        <v>138128.04</v>
      </c>
      <c r="W20" s="75">
        <f>'Начислено  '!G28</f>
        <v>230441.66999999998</v>
      </c>
      <c r="X20" s="75">
        <f>'Начислено  '!G29</f>
        <v>247824.83000000007</v>
      </c>
      <c r="Y20" s="75">
        <f>'Начислено  '!G30</f>
        <v>312433.31999999995</v>
      </c>
      <c r="Z20" s="90">
        <f>'Начислено  '!G23</f>
        <v>155779.92</v>
      </c>
    </row>
    <row r="21" spans="1:26" ht="12.75">
      <c r="A21" s="231" t="s">
        <v>5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</row>
    <row r="22" spans="1:27" ht="12.75">
      <c r="A22" s="237" t="s">
        <v>36</v>
      </c>
      <c r="B22" s="238"/>
      <c r="C22" s="238"/>
      <c r="D22" s="193">
        <f>SUM(D23:D27)</f>
        <v>181153.15</v>
      </c>
      <c r="E22" s="87">
        <f aca="true" t="shared" si="1" ref="E22:Z22">SUM(E23:E27)</f>
        <v>211903.88</v>
      </c>
      <c r="F22" s="87">
        <f t="shared" si="1"/>
        <v>192110.59</v>
      </c>
      <c r="G22" s="87">
        <f t="shared" si="1"/>
        <v>204524.28</v>
      </c>
      <c r="H22" s="87">
        <f t="shared" si="1"/>
        <v>201313.99</v>
      </c>
      <c r="I22" s="87">
        <f t="shared" si="1"/>
        <v>230044.9</v>
      </c>
      <c r="J22" s="87">
        <f t="shared" si="1"/>
        <v>186501.34999999998</v>
      </c>
      <c r="K22" s="87">
        <f t="shared" si="1"/>
        <v>184306.50000000003</v>
      </c>
      <c r="L22" s="87">
        <f t="shared" si="1"/>
        <v>200093.49000000002</v>
      </c>
      <c r="M22" s="87">
        <f t="shared" si="1"/>
        <v>137473.96</v>
      </c>
      <c r="N22" s="87">
        <f t="shared" si="1"/>
        <v>245630.62</v>
      </c>
      <c r="O22" s="87">
        <f t="shared" si="1"/>
        <v>113399.14</v>
      </c>
      <c r="P22" s="87">
        <f t="shared" si="1"/>
        <v>45002.66999999999</v>
      </c>
      <c r="Q22" s="87">
        <f t="shared" si="1"/>
        <v>132577.33000000002</v>
      </c>
      <c r="R22" s="87">
        <f t="shared" si="1"/>
        <v>48788.420000000006</v>
      </c>
      <c r="S22" s="87">
        <f t="shared" si="1"/>
        <v>43767.77</v>
      </c>
      <c r="T22" s="87">
        <f t="shared" si="1"/>
        <v>234061.59999999998</v>
      </c>
      <c r="U22" s="87">
        <f t="shared" si="1"/>
        <v>230801.89</v>
      </c>
      <c r="V22" s="87">
        <f t="shared" si="1"/>
        <v>253179.80000000005</v>
      </c>
      <c r="W22" s="87">
        <f t="shared" si="1"/>
        <v>382302.76</v>
      </c>
      <c r="X22" s="87">
        <f t="shared" si="1"/>
        <v>380474.63</v>
      </c>
      <c r="Y22" s="87">
        <f t="shared" si="1"/>
        <v>482619.87999999995</v>
      </c>
      <c r="Z22" s="91">
        <f t="shared" si="1"/>
        <v>357819.44</v>
      </c>
      <c r="AA22" s="94">
        <f>SUM(D22:Z22)</f>
        <v>4879852.04</v>
      </c>
    </row>
    <row r="23" spans="1:26" ht="27.75" customHeight="1">
      <c r="A23" s="216" t="s">
        <v>37</v>
      </c>
      <c r="B23" s="217"/>
      <c r="C23" s="217"/>
      <c r="D23" s="75">
        <f>'[24]Мира1'!$N$9</f>
        <v>181153.15</v>
      </c>
      <c r="E23" s="75">
        <f>'[24]2'!$N$9</f>
        <v>211903.88</v>
      </c>
      <c r="F23" s="75">
        <f>'[24]3'!$N$9</f>
        <v>192110.59</v>
      </c>
      <c r="G23" s="75">
        <f>'[24]4'!$N$9</f>
        <v>204524.28</v>
      </c>
      <c r="H23" s="75">
        <f>'[24]5'!$N$9</f>
        <v>201313.99</v>
      </c>
      <c r="I23" s="75">
        <f>'[24]6'!$N$9</f>
        <v>230044.9</v>
      </c>
      <c r="J23" s="75">
        <f>'[24]7'!$N$9</f>
        <v>186501.34999999998</v>
      </c>
      <c r="K23" s="75">
        <f>'[24]8'!$N$9</f>
        <v>184306.50000000003</v>
      </c>
      <c r="L23" s="75">
        <f>'[24]9'!$N$9</f>
        <v>200093.49000000002</v>
      </c>
      <c r="M23" s="75">
        <f>'[24]2.'!$N$9</f>
        <v>137473.96</v>
      </c>
      <c r="N23" s="75">
        <f>'[24]Строит.5'!$N$9</f>
        <v>245630.62</v>
      </c>
      <c r="O23" s="75">
        <f>'[24]7.'!$N$9</f>
        <v>113399.14</v>
      </c>
      <c r="P23" s="75">
        <f>'[24]8а'!$N$9</f>
        <v>45002.66999999999</v>
      </c>
      <c r="Q23" s="75">
        <f>'[24]9.'!$N$9</f>
        <v>132577.33000000002</v>
      </c>
      <c r="R23" s="75">
        <f>'[24]10.'!$N$9</f>
        <v>48788.420000000006</v>
      </c>
      <c r="S23" s="75">
        <f>'[25]2'!$N$9</f>
        <v>43767.77</v>
      </c>
      <c r="T23" s="75">
        <f>'[25]3'!$N$9</f>
        <v>234061.59999999998</v>
      </c>
      <c r="U23" s="75">
        <f>'[25]4'!$N$9</f>
        <v>230801.89</v>
      </c>
      <c r="V23" s="75">
        <f>'[25]5'!$N$9</f>
        <v>253179.80000000005</v>
      </c>
      <c r="W23" s="75">
        <f>'[25]6'!$N$9</f>
        <v>382302.76</v>
      </c>
      <c r="X23" s="75">
        <f>'[25]7'!$N$9</f>
        <v>380474.63</v>
      </c>
      <c r="Y23" s="75">
        <f>'[25]8'!$N$9</f>
        <v>482619.87999999995</v>
      </c>
      <c r="Z23" s="90">
        <f>'[25]Мира 10'!$N$9</f>
        <v>357819.44</v>
      </c>
    </row>
    <row r="24" spans="1:26" ht="27" customHeight="1">
      <c r="A24" s="216" t="s">
        <v>38</v>
      </c>
      <c r="B24" s="217"/>
      <c r="C24" s="217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57">
        <v>0</v>
      </c>
    </row>
    <row r="25" spans="1:26" ht="15" customHeight="1">
      <c r="A25" s="216" t="s">
        <v>39</v>
      </c>
      <c r="B25" s="217"/>
      <c r="C25" s="217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57">
        <v>0</v>
      </c>
    </row>
    <row r="26" spans="1:26" ht="27" customHeight="1">
      <c r="A26" s="216" t="s">
        <v>6</v>
      </c>
      <c r="B26" s="217"/>
      <c r="C26" s="217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57">
        <v>0</v>
      </c>
    </row>
    <row r="27" spans="1:26" ht="12.75">
      <c r="A27" s="216" t="s">
        <v>7</v>
      </c>
      <c r="B27" s="217"/>
      <c r="C27" s="217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57">
        <v>0</v>
      </c>
    </row>
    <row r="28" spans="1:26" ht="25.5" customHeight="1">
      <c r="A28" s="228" t="s">
        <v>8</v>
      </c>
      <c r="B28" s="229"/>
      <c r="C28" s="230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57">
        <v>0</v>
      </c>
    </row>
    <row r="29" spans="1:26" ht="26.25" customHeight="1">
      <c r="A29" s="228" t="s">
        <v>40</v>
      </c>
      <c r="B29" s="229"/>
      <c r="C29" s="230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57">
        <v>0</v>
      </c>
    </row>
    <row r="30" spans="1:26" ht="26.25" customHeight="1">
      <c r="A30" s="228" t="s">
        <v>9</v>
      </c>
      <c r="B30" s="229"/>
      <c r="C30" s="230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57">
        <v>0</v>
      </c>
    </row>
    <row r="31" spans="1:27" ht="26.25" customHeight="1" thickBot="1">
      <c r="A31" s="225" t="s">
        <v>41</v>
      </c>
      <c r="B31" s="226"/>
      <c r="C31" s="227"/>
      <c r="D31" s="92">
        <f>D14+D16-D22</f>
        <v>108404.5539999998</v>
      </c>
      <c r="E31" s="92">
        <f aca="true" t="shared" si="2" ref="E31:Z31">E14+E16-E22</f>
        <v>-3158.579999999958</v>
      </c>
      <c r="F31" s="92">
        <f t="shared" si="2"/>
        <v>50119.428799999965</v>
      </c>
      <c r="G31" s="92">
        <f t="shared" si="2"/>
        <v>58594.522000000026</v>
      </c>
      <c r="H31" s="92">
        <f t="shared" si="2"/>
        <v>31442.736999999906</v>
      </c>
      <c r="I31" s="92">
        <f t="shared" si="2"/>
        <v>-6440.55999999991</v>
      </c>
      <c r="J31" s="92">
        <f t="shared" si="2"/>
        <v>7809.781000000221</v>
      </c>
      <c r="K31" s="92">
        <f t="shared" si="2"/>
        <v>40626.20599999989</v>
      </c>
      <c r="L31" s="92">
        <f t="shared" si="2"/>
        <v>11453.277000000176</v>
      </c>
      <c r="M31" s="92">
        <f t="shared" si="2"/>
        <v>-8755.09000000004</v>
      </c>
      <c r="N31" s="92">
        <f t="shared" si="2"/>
        <v>102478.09300000011</v>
      </c>
      <c r="O31" s="92">
        <f t="shared" si="2"/>
        <v>4869.72799999993</v>
      </c>
      <c r="P31" s="92">
        <f t="shared" si="2"/>
        <v>44257.72230000009</v>
      </c>
      <c r="Q31" s="92">
        <f t="shared" si="2"/>
        <v>47870.850999999995</v>
      </c>
      <c r="R31" s="92">
        <f t="shared" si="2"/>
        <v>138496.81949999995</v>
      </c>
      <c r="S31" s="92">
        <f t="shared" si="2"/>
        <v>63307.920999999966</v>
      </c>
      <c r="T31" s="92">
        <f t="shared" si="2"/>
        <v>84426.19180000003</v>
      </c>
      <c r="U31" s="92">
        <f t="shared" si="2"/>
        <v>257790.1550000001</v>
      </c>
      <c r="V31" s="92">
        <f t="shared" si="2"/>
        <v>107035.46199999988</v>
      </c>
      <c r="W31" s="92">
        <f t="shared" si="2"/>
        <v>237616.75950000028</v>
      </c>
      <c r="X31" s="92">
        <f t="shared" si="2"/>
        <v>402915.644</v>
      </c>
      <c r="Y31" s="92">
        <f t="shared" si="2"/>
        <v>289386.0370000003</v>
      </c>
      <c r="Z31" s="93">
        <f t="shared" si="2"/>
        <v>109411.44399999984</v>
      </c>
      <c r="AA31" s="109">
        <f>SUM(D31:Z31)</f>
        <v>2179959.1039000005</v>
      </c>
    </row>
    <row r="32" spans="17:26" ht="12.75">
      <c r="Q32" s="38">
        <f>SUM(D14:R14)</f>
        <v>861067.5396000001</v>
      </c>
      <c r="R32" s="38">
        <f>SUM(D16:R16)</f>
        <v>2281826.22</v>
      </c>
      <c r="Y32" s="38">
        <f>SUM(S14:Z14)</f>
        <v>890207.6543000004</v>
      </c>
      <c r="Z32" s="38">
        <f>SUM(S16:Z16)</f>
        <v>3026709.7300000004</v>
      </c>
    </row>
    <row r="33" spans="4:26" ht="12.75">
      <c r="D33" s="38"/>
      <c r="R33" s="38">
        <f>SUM(D23:R23)</f>
        <v>2514824.27</v>
      </c>
      <c r="Z33" s="38">
        <f>SUM(S23:Z23)</f>
        <v>2365027.77</v>
      </c>
    </row>
    <row r="34" spans="18:26" ht="12.75">
      <c r="R34" s="38">
        <f>SUM(D31:R31)</f>
        <v>628069.4896000002</v>
      </c>
      <c r="Z34" s="38">
        <f>SUM(S31:Z31)</f>
        <v>1551889.6143000005</v>
      </c>
    </row>
    <row r="36" spans="25:26" ht="12.75">
      <c r="Y36" s="38"/>
      <c r="Z36" s="38"/>
    </row>
  </sheetData>
  <sheetProtection/>
  <mergeCells count="25">
    <mergeCell ref="A28:C28"/>
    <mergeCell ref="A29:C29"/>
    <mergeCell ref="A16:C16"/>
    <mergeCell ref="A22:C22"/>
    <mergeCell ref="A23:C23"/>
    <mergeCell ref="A17:C17"/>
    <mergeCell ref="A18:C18"/>
    <mergeCell ref="A21:Z21"/>
    <mergeCell ref="A31:C31"/>
    <mergeCell ref="A25:C25"/>
    <mergeCell ref="A26:C26"/>
    <mergeCell ref="A27:C27"/>
    <mergeCell ref="D9:L9"/>
    <mergeCell ref="A24:C24"/>
    <mergeCell ref="A20:C20"/>
    <mergeCell ref="A30:C30"/>
    <mergeCell ref="A13:C13"/>
    <mergeCell ref="A15:Z15"/>
    <mergeCell ref="M9:R9"/>
    <mergeCell ref="D8:R8"/>
    <mergeCell ref="S8:Z8"/>
    <mergeCell ref="S9:Y9"/>
    <mergeCell ref="A12:C12"/>
    <mergeCell ref="A19:C19"/>
    <mergeCell ref="A14:C14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0"/>
  <sheetViews>
    <sheetView zoomScalePageLayoutView="0" workbookViewId="0" topLeftCell="A1">
      <pane xSplit="1" topLeftCell="BA1" activePane="topRight" state="frozen"/>
      <selection pane="topLeft" activeCell="A1" sqref="A1"/>
      <selection pane="topRight" activeCell="BB32" sqref="BB32"/>
    </sheetView>
  </sheetViews>
  <sheetFormatPr defaultColWidth="9.140625" defaultRowHeight="12.75"/>
  <cols>
    <col min="1" max="1" width="35.28125" style="2" customWidth="1"/>
    <col min="2" max="2" width="6.57421875" style="2" customWidth="1"/>
    <col min="3" max="3" width="10.00390625" style="2" customWidth="1"/>
    <col min="4" max="4" width="10.140625" style="2" customWidth="1"/>
    <col min="5" max="5" width="6.140625" style="2" customWidth="1"/>
    <col min="6" max="6" width="10.421875" style="2" customWidth="1"/>
    <col min="7" max="7" width="10.28125" style="2" customWidth="1"/>
    <col min="8" max="8" width="6.8515625" style="2" customWidth="1"/>
    <col min="9" max="10" width="10.28125" style="2" customWidth="1"/>
    <col min="11" max="11" width="7.140625" style="2" customWidth="1"/>
    <col min="12" max="12" width="10.28125" style="2" customWidth="1"/>
    <col min="13" max="13" width="10.7109375" style="2" customWidth="1"/>
    <col min="14" max="14" width="7.00390625" style="2" customWidth="1"/>
    <col min="15" max="15" width="10.8515625" style="2" customWidth="1"/>
    <col min="16" max="16" width="12.28125" style="2" customWidth="1"/>
    <col min="17" max="17" width="6.8515625" style="2" customWidth="1"/>
    <col min="18" max="18" width="10.140625" style="2" customWidth="1"/>
    <col min="19" max="19" width="11.8515625" style="2" customWidth="1"/>
    <col min="20" max="20" width="7.28125" style="2" customWidth="1"/>
    <col min="21" max="21" width="10.57421875" style="2" customWidth="1"/>
    <col min="22" max="22" width="11.140625" style="2" customWidth="1"/>
    <col min="23" max="23" width="6.57421875" style="2" customWidth="1"/>
    <col min="24" max="24" width="12.140625" style="2" bestFit="1" customWidth="1"/>
    <col min="25" max="25" width="11.7109375" style="2" customWidth="1"/>
    <col min="26" max="26" width="7.7109375" style="2" customWidth="1"/>
    <col min="27" max="27" width="10.140625" style="2" bestFit="1" customWidth="1"/>
    <col min="28" max="28" width="11.140625" style="2" customWidth="1"/>
    <col min="29" max="29" width="7.00390625" style="2" customWidth="1"/>
    <col min="30" max="30" width="9.28125" style="2" bestFit="1" customWidth="1"/>
    <col min="31" max="31" width="11.28125" style="2" customWidth="1"/>
    <col min="32" max="32" width="6.57421875" style="2" customWidth="1"/>
    <col min="33" max="33" width="10.140625" style="2" bestFit="1" customWidth="1"/>
    <col min="34" max="34" width="11.00390625" style="2" customWidth="1"/>
    <col min="35" max="35" width="7.28125" style="2" customWidth="1"/>
    <col min="36" max="36" width="9.28125" style="2" bestFit="1" customWidth="1"/>
    <col min="37" max="37" width="11.28125" style="2" customWidth="1"/>
    <col min="38" max="38" width="7.421875" style="2" customWidth="1"/>
    <col min="39" max="39" width="9.28125" style="2" bestFit="1" customWidth="1"/>
    <col min="40" max="40" width="11.421875" style="2" customWidth="1"/>
    <col min="41" max="41" width="7.421875" style="2" customWidth="1"/>
    <col min="42" max="42" width="10.00390625" style="2" bestFit="1" customWidth="1"/>
    <col min="43" max="43" width="10.7109375" style="2" customWidth="1"/>
    <col min="44" max="44" width="7.28125" style="2" customWidth="1"/>
    <col min="45" max="45" width="9.28125" style="2" bestFit="1" customWidth="1"/>
    <col min="46" max="46" width="11.8515625" style="2" customWidth="1"/>
    <col min="47" max="47" width="7.28125" style="2" customWidth="1"/>
    <col min="48" max="48" width="9.28125" style="2" bestFit="1" customWidth="1"/>
    <col min="49" max="49" width="11.140625" style="2" customWidth="1"/>
    <col min="50" max="50" width="7.57421875" style="2" customWidth="1"/>
    <col min="51" max="51" width="12.140625" style="2" bestFit="1" customWidth="1"/>
    <col min="52" max="52" width="11.140625" style="2" customWidth="1"/>
    <col min="53" max="53" width="7.57421875" style="2" customWidth="1"/>
    <col min="54" max="54" width="12.7109375" style="2" bestFit="1" customWidth="1"/>
    <col min="55" max="55" width="11.28125" style="2" customWidth="1"/>
    <col min="56" max="56" width="7.421875" style="2" customWidth="1"/>
    <col min="57" max="57" width="12.7109375" style="2" bestFit="1" customWidth="1"/>
    <col min="58" max="58" width="11.140625" style="2" customWidth="1"/>
    <col min="59" max="59" width="7.28125" style="2" customWidth="1"/>
    <col min="60" max="61" width="11.421875" style="2" customWidth="1"/>
    <col min="62" max="62" width="7.140625" style="2" customWidth="1"/>
    <col min="63" max="63" width="12.7109375" style="2" bestFit="1" customWidth="1"/>
    <col min="64" max="64" width="11.00390625" style="2" customWidth="1"/>
    <col min="65" max="65" width="7.140625" style="2" customWidth="1"/>
    <col min="66" max="66" width="12.7109375" style="2" bestFit="1" customWidth="1"/>
    <col min="67" max="67" width="10.57421875" style="2" customWidth="1"/>
    <col min="68" max="68" width="12.28125" style="2" customWidth="1"/>
    <col min="69" max="69" width="11.421875" style="2" customWidth="1"/>
    <col min="70" max="70" width="12.7109375" style="2" customWidth="1"/>
    <col min="71" max="71" width="9.140625" style="2" customWidth="1"/>
    <col min="72" max="72" width="12.28125" style="2" customWidth="1"/>
    <col min="73" max="16384" width="9.140625" style="2" customWidth="1"/>
  </cols>
  <sheetData>
    <row r="1" spans="1:4" ht="15">
      <c r="A1" s="13" t="s">
        <v>0</v>
      </c>
      <c r="B1"/>
      <c r="C1"/>
      <c r="D1"/>
    </row>
    <row r="2" spans="1:4" ht="15.75" thickBot="1">
      <c r="A2"/>
      <c r="B2"/>
      <c r="C2"/>
      <c r="D2"/>
    </row>
    <row r="3" spans="1:4" ht="15.75" thickBot="1">
      <c r="A3"/>
      <c r="B3" s="14" t="s">
        <v>24</v>
      </c>
      <c r="C3" s="15"/>
      <c r="D3" s="31">
        <v>44562</v>
      </c>
    </row>
    <row r="4" spans="1:4" ht="15.75" thickBot="1">
      <c r="A4"/>
      <c r="B4" s="15"/>
      <c r="C4" s="15"/>
      <c r="D4"/>
    </row>
    <row r="5" spans="1:68" ht="15.75" thickBot="1">
      <c r="A5"/>
      <c r="B5" s="14" t="s">
        <v>25</v>
      </c>
      <c r="C5" s="15"/>
      <c r="D5" s="31">
        <v>44926</v>
      </c>
      <c r="BP5" s="83"/>
    </row>
    <row r="6" ht="15">
      <c r="BQ6" s="84"/>
    </row>
    <row r="7" spans="68:70" ht="15">
      <c r="BP7" s="83">
        <f>C15+F15+I15+L15+O15+R15+U15+X15+AA15+AD15+AG15+AJ15+AM15+AP15+AS15+AV15+AY15+BB15+BE15+BH15+BK15+BN15+BQ15</f>
        <v>5304372.056069285</v>
      </c>
      <c r="BQ7" s="84">
        <f>BP7-BR7</f>
        <v>-3052647.3539307155</v>
      </c>
      <c r="BR7" s="83">
        <f>BR15+BO15+BL15+BI15+BF15+BC15+AZ15+AW15+AT15+AQ15+AN15+AK15+AH15+AE15+AB15+Y15+V15+S15+P15+M15+J15+G15+D15</f>
        <v>8357019.41</v>
      </c>
    </row>
    <row r="8" ht="15.75" thickBot="1"/>
    <row r="9" spans="1:70" ht="15" customHeight="1" thickBot="1">
      <c r="A9" s="239" t="s">
        <v>10</v>
      </c>
      <c r="B9" s="242" t="s">
        <v>99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4"/>
    </row>
    <row r="10" spans="1:70" ht="18" customHeight="1" thickBot="1">
      <c r="A10" s="240"/>
      <c r="B10" s="245" t="s">
        <v>11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7"/>
      <c r="AC10" s="245" t="s">
        <v>12</v>
      </c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45" t="s">
        <v>13</v>
      </c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8" t="s">
        <v>14</v>
      </c>
      <c r="BQ10" s="249"/>
      <c r="BR10" s="250"/>
    </row>
    <row r="11" spans="1:70" ht="15">
      <c r="A11" s="241"/>
      <c r="B11" s="251">
        <v>1</v>
      </c>
      <c r="C11" s="252"/>
      <c r="D11" s="253"/>
      <c r="E11" s="254">
        <v>2</v>
      </c>
      <c r="F11" s="254"/>
      <c r="G11" s="255"/>
      <c r="H11" s="251">
        <v>3</v>
      </c>
      <c r="I11" s="252"/>
      <c r="J11" s="253"/>
      <c r="K11" s="251">
        <v>4</v>
      </c>
      <c r="L11" s="252"/>
      <c r="M11" s="253"/>
      <c r="N11" s="251">
        <v>5</v>
      </c>
      <c r="O11" s="252"/>
      <c r="P11" s="253"/>
      <c r="Q11" s="251">
        <v>6</v>
      </c>
      <c r="R11" s="252"/>
      <c r="S11" s="253"/>
      <c r="T11" s="251">
        <v>7</v>
      </c>
      <c r="U11" s="252"/>
      <c r="V11" s="253"/>
      <c r="W11" s="251">
        <v>8</v>
      </c>
      <c r="X11" s="252"/>
      <c r="Y11" s="253"/>
      <c r="Z11" s="251">
        <v>9</v>
      </c>
      <c r="AA11" s="252"/>
      <c r="AB11" s="253"/>
      <c r="AC11" s="251">
        <v>2</v>
      </c>
      <c r="AD11" s="252"/>
      <c r="AE11" s="253"/>
      <c r="AF11" s="251">
        <v>5</v>
      </c>
      <c r="AG11" s="252"/>
      <c r="AH11" s="253"/>
      <c r="AI11" s="251">
        <v>7</v>
      </c>
      <c r="AJ11" s="252"/>
      <c r="AK11" s="253"/>
      <c r="AL11" s="251" t="s">
        <v>15</v>
      </c>
      <c r="AM11" s="252"/>
      <c r="AN11" s="253"/>
      <c r="AO11" s="251">
        <v>9</v>
      </c>
      <c r="AP11" s="252"/>
      <c r="AQ11" s="253"/>
      <c r="AR11" s="251">
        <v>10</v>
      </c>
      <c r="AS11" s="252"/>
      <c r="AT11" s="253"/>
      <c r="AU11" s="251">
        <v>2</v>
      </c>
      <c r="AV11" s="252"/>
      <c r="AW11" s="253"/>
      <c r="AX11" s="251">
        <v>3</v>
      </c>
      <c r="AY11" s="252"/>
      <c r="AZ11" s="253"/>
      <c r="BA11" s="251">
        <v>4</v>
      </c>
      <c r="BB11" s="252"/>
      <c r="BC11" s="253"/>
      <c r="BD11" s="251">
        <v>5</v>
      </c>
      <c r="BE11" s="252"/>
      <c r="BF11" s="253"/>
      <c r="BG11" s="251">
        <v>6</v>
      </c>
      <c r="BH11" s="252"/>
      <c r="BI11" s="253"/>
      <c r="BJ11" s="251">
        <v>7</v>
      </c>
      <c r="BK11" s="252"/>
      <c r="BL11" s="252"/>
      <c r="BM11" s="251">
        <v>8</v>
      </c>
      <c r="BN11" s="252"/>
      <c r="BO11" s="252"/>
      <c r="BP11" s="256">
        <v>10</v>
      </c>
      <c r="BQ11" s="257"/>
      <c r="BR11" s="258"/>
    </row>
    <row r="12" spans="1:70" ht="15">
      <c r="A12" s="241"/>
      <c r="B12" s="259">
        <v>891.9</v>
      </c>
      <c r="C12" s="260"/>
      <c r="D12" s="261"/>
      <c r="E12" s="262">
        <v>896.2</v>
      </c>
      <c r="F12" s="260"/>
      <c r="G12" s="261"/>
      <c r="H12" s="263">
        <v>888</v>
      </c>
      <c r="I12" s="262"/>
      <c r="J12" s="264"/>
      <c r="K12" s="263">
        <v>865.5</v>
      </c>
      <c r="L12" s="262"/>
      <c r="M12" s="264"/>
      <c r="N12" s="263">
        <v>856.3</v>
      </c>
      <c r="O12" s="262"/>
      <c r="P12" s="264"/>
      <c r="Q12" s="263">
        <v>867.5</v>
      </c>
      <c r="R12" s="262"/>
      <c r="S12" s="264"/>
      <c r="T12" s="263">
        <v>863.7</v>
      </c>
      <c r="U12" s="262"/>
      <c r="V12" s="264"/>
      <c r="W12" s="263">
        <v>851.7</v>
      </c>
      <c r="X12" s="262"/>
      <c r="Y12" s="264"/>
      <c r="Z12" s="263">
        <v>859.4</v>
      </c>
      <c r="AA12" s="262"/>
      <c r="AB12" s="264"/>
      <c r="AC12" s="263">
        <v>389.2</v>
      </c>
      <c r="AD12" s="262"/>
      <c r="AE12" s="264"/>
      <c r="AF12" s="263">
        <v>1194.2</v>
      </c>
      <c r="AG12" s="262"/>
      <c r="AH12" s="264"/>
      <c r="AI12" s="263">
        <v>463.5</v>
      </c>
      <c r="AJ12" s="262"/>
      <c r="AK12" s="264"/>
      <c r="AL12" s="263">
        <v>293.4</v>
      </c>
      <c r="AM12" s="262"/>
      <c r="AN12" s="264"/>
      <c r="AO12" s="263">
        <v>486.5</v>
      </c>
      <c r="AP12" s="262"/>
      <c r="AQ12" s="264"/>
      <c r="AR12" s="263">
        <v>382.7</v>
      </c>
      <c r="AS12" s="262"/>
      <c r="AT12" s="264"/>
      <c r="AU12" s="263">
        <v>350.2</v>
      </c>
      <c r="AV12" s="262"/>
      <c r="AW12" s="264"/>
      <c r="AX12" s="263">
        <v>691.4</v>
      </c>
      <c r="AY12" s="262"/>
      <c r="AZ12" s="264"/>
      <c r="BA12" s="263">
        <v>736.8</v>
      </c>
      <c r="BB12" s="262"/>
      <c r="BC12" s="264"/>
      <c r="BD12" s="263">
        <v>824.5</v>
      </c>
      <c r="BE12" s="262"/>
      <c r="BF12" s="264"/>
      <c r="BG12" s="263">
        <v>1267.5</v>
      </c>
      <c r="BH12" s="262"/>
      <c r="BI12" s="264"/>
      <c r="BJ12" s="263">
        <v>1323.2</v>
      </c>
      <c r="BK12" s="262"/>
      <c r="BL12" s="262"/>
      <c r="BM12" s="263">
        <v>1284.6</v>
      </c>
      <c r="BN12" s="262"/>
      <c r="BO12" s="262"/>
      <c r="BP12" s="263">
        <v>1284.3</v>
      </c>
      <c r="BQ12" s="262"/>
      <c r="BR12" s="264"/>
    </row>
    <row r="13" spans="1:70" ht="12" customHeight="1">
      <c r="A13" s="73"/>
      <c r="B13" s="265" t="s">
        <v>83</v>
      </c>
      <c r="C13" s="266"/>
      <c r="D13" s="267"/>
      <c r="E13" s="265" t="s">
        <v>83</v>
      </c>
      <c r="F13" s="266"/>
      <c r="G13" s="267"/>
      <c r="H13" s="265" t="s">
        <v>83</v>
      </c>
      <c r="I13" s="266"/>
      <c r="J13" s="267"/>
      <c r="K13" s="265" t="s">
        <v>83</v>
      </c>
      <c r="L13" s="266"/>
      <c r="M13" s="267"/>
      <c r="N13" s="265" t="s">
        <v>83</v>
      </c>
      <c r="O13" s="266"/>
      <c r="P13" s="267"/>
      <c r="Q13" s="265" t="s">
        <v>83</v>
      </c>
      <c r="R13" s="266"/>
      <c r="S13" s="267"/>
      <c r="T13" s="265" t="s">
        <v>83</v>
      </c>
      <c r="U13" s="266"/>
      <c r="V13" s="267"/>
      <c r="W13" s="265" t="s">
        <v>83</v>
      </c>
      <c r="X13" s="266"/>
      <c r="Y13" s="267"/>
      <c r="Z13" s="265" t="s">
        <v>83</v>
      </c>
      <c r="AA13" s="266"/>
      <c r="AB13" s="267"/>
      <c r="AC13" s="265" t="s">
        <v>83</v>
      </c>
      <c r="AD13" s="266"/>
      <c r="AE13" s="267"/>
      <c r="AF13" s="265" t="s">
        <v>83</v>
      </c>
      <c r="AG13" s="266"/>
      <c r="AH13" s="267"/>
      <c r="AI13" s="265" t="s">
        <v>83</v>
      </c>
      <c r="AJ13" s="266"/>
      <c r="AK13" s="267"/>
      <c r="AL13" s="265" t="s">
        <v>83</v>
      </c>
      <c r="AM13" s="266"/>
      <c r="AN13" s="267"/>
      <c r="AO13" s="265" t="s">
        <v>83</v>
      </c>
      <c r="AP13" s="266"/>
      <c r="AQ13" s="267"/>
      <c r="AR13" s="265" t="s">
        <v>83</v>
      </c>
      <c r="AS13" s="266"/>
      <c r="AT13" s="267"/>
      <c r="AU13" s="265" t="s">
        <v>83</v>
      </c>
      <c r="AV13" s="266"/>
      <c r="AW13" s="267"/>
      <c r="AX13" s="265" t="s">
        <v>83</v>
      </c>
      <c r="AY13" s="266"/>
      <c r="AZ13" s="267"/>
      <c r="BA13" s="265" t="s">
        <v>83</v>
      </c>
      <c r="BB13" s="266"/>
      <c r="BC13" s="267"/>
      <c r="BD13" s="265" t="s">
        <v>83</v>
      </c>
      <c r="BE13" s="266"/>
      <c r="BF13" s="267"/>
      <c r="BG13" s="265" t="s">
        <v>83</v>
      </c>
      <c r="BH13" s="266"/>
      <c r="BI13" s="267"/>
      <c r="BJ13" s="265" t="s">
        <v>83</v>
      </c>
      <c r="BK13" s="266"/>
      <c r="BL13" s="267"/>
      <c r="BM13" s="265" t="s">
        <v>83</v>
      </c>
      <c r="BN13" s="266"/>
      <c r="BO13" s="267"/>
      <c r="BP13" s="265" t="s">
        <v>83</v>
      </c>
      <c r="BQ13" s="266"/>
      <c r="BR13" s="267"/>
    </row>
    <row r="14" spans="1:70" ht="12.75" customHeight="1" thickBot="1">
      <c r="A14" s="73"/>
      <c r="B14" s="270" t="s">
        <v>84</v>
      </c>
      <c r="C14" s="271"/>
      <c r="D14" s="140" t="s">
        <v>85</v>
      </c>
      <c r="E14" s="270" t="s">
        <v>84</v>
      </c>
      <c r="F14" s="271"/>
      <c r="G14" s="140" t="s">
        <v>85</v>
      </c>
      <c r="H14" s="270" t="s">
        <v>84</v>
      </c>
      <c r="I14" s="271"/>
      <c r="J14" s="140" t="s">
        <v>85</v>
      </c>
      <c r="K14" s="268" t="s">
        <v>84</v>
      </c>
      <c r="L14" s="269"/>
      <c r="M14" s="74" t="s">
        <v>85</v>
      </c>
      <c r="N14" s="268" t="s">
        <v>84</v>
      </c>
      <c r="O14" s="269"/>
      <c r="P14" s="74" t="s">
        <v>85</v>
      </c>
      <c r="Q14" s="268" t="s">
        <v>84</v>
      </c>
      <c r="R14" s="269"/>
      <c r="S14" s="74" t="s">
        <v>85</v>
      </c>
      <c r="T14" s="268" t="s">
        <v>84</v>
      </c>
      <c r="U14" s="269"/>
      <c r="V14" s="74" t="s">
        <v>85</v>
      </c>
      <c r="W14" s="268" t="s">
        <v>84</v>
      </c>
      <c r="X14" s="269"/>
      <c r="Y14" s="74" t="s">
        <v>85</v>
      </c>
      <c r="Z14" s="268" t="s">
        <v>84</v>
      </c>
      <c r="AA14" s="269"/>
      <c r="AB14" s="74" t="s">
        <v>85</v>
      </c>
      <c r="AC14" s="268" t="s">
        <v>84</v>
      </c>
      <c r="AD14" s="269"/>
      <c r="AE14" s="74" t="s">
        <v>85</v>
      </c>
      <c r="AF14" s="268" t="s">
        <v>84</v>
      </c>
      <c r="AG14" s="269"/>
      <c r="AH14" s="74" t="s">
        <v>85</v>
      </c>
      <c r="AI14" s="268" t="s">
        <v>84</v>
      </c>
      <c r="AJ14" s="269"/>
      <c r="AK14" s="74" t="s">
        <v>85</v>
      </c>
      <c r="AL14" s="268" t="s">
        <v>84</v>
      </c>
      <c r="AM14" s="269"/>
      <c r="AN14" s="74" t="s">
        <v>85</v>
      </c>
      <c r="AO14" s="268" t="s">
        <v>84</v>
      </c>
      <c r="AP14" s="269"/>
      <c r="AQ14" s="74" t="s">
        <v>85</v>
      </c>
      <c r="AR14" s="268" t="s">
        <v>84</v>
      </c>
      <c r="AS14" s="269"/>
      <c r="AT14" s="74" t="s">
        <v>85</v>
      </c>
      <c r="AU14" s="268" t="s">
        <v>84</v>
      </c>
      <c r="AV14" s="269"/>
      <c r="AW14" s="74" t="s">
        <v>85</v>
      </c>
      <c r="AX14" s="268" t="s">
        <v>84</v>
      </c>
      <c r="AY14" s="269"/>
      <c r="AZ14" s="74" t="s">
        <v>85</v>
      </c>
      <c r="BA14" s="268" t="s">
        <v>84</v>
      </c>
      <c r="BB14" s="269"/>
      <c r="BC14" s="74" t="s">
        <v>85</v>
      </c>
      <c r="BD14" s="268" t="s">
        <v>84</v>
      </c>
      <c r="BE14" s="269"/>
      <c r="BF14" s="74" t="s">
        <v>85</v>
      </c>
      <c r="BG14" s="268" t="s">
        <v>84</v>
      </c>
      <c r="BH14" s="269"/>
      <c r="BI14" s="74" t="s">
        <v>85</v>
      </c>
      <c r="BJ14" s="268" t="s">
        <v>84</v>
      </c>
      <c r="BK14" s="269"/>
      <c r="BL14" s="74" t="s">
        <v>85</v>
      </c>
      <c r="BM14" s="268" t="s">
        <v>84</v>
      </c>
      <c r="BN14" s="269"/>
      <c r="BO14" s="74" t="s">
        <v>85</v>
      </c>
      <c r="BP14" s="268" t="s">
        <v>84</v>
      </c>
      <c r="BQ14" s="269"/>
      <c r="BR14" s="74" t="s">
        <v>85</v>
      </c>
    </row>
    <row r="15" spans="1:70" ht="29.25" customHeight="1" thickBot="1">
      <c r="A15" s="146" t="s">
        <v>16</v>
      </c>
      <c r="B15" s="147">
        <f>SUM(B16:B24)</f>
        <v>17.2123634523188</v>
      </c>
      <c r="C15" s="148">
        <f>'[1]Тариф'!$E$22</f>
        <v>184220.48355747762</v>
      </c>
      <c r="D15" s="149">
        <f>'Сумма доходов и расходов'!D12</f>
        <v>381934.9</v>
      </c>
      <c r="E15" s="147">
        <f>'[2]Тариф'!$D$22</f>
        <v>17.213134600702624</v>
      </c>
      <c r="F15" s="148">
        <f>'[2]Тариф'!$E$22</f>
        <v>185171.66831458913</v>
      </c>
      <c r="G15" s="149">
        <f>'Сумма доходов и расходов'!E12</f>
        <v>383192.43999999994</v>
      </c>
      <c r="H15" s="147">
        <f>'[3]Тариф'!$D$22</f>
        <v>17.21</v>
      </c>
      <c r="I15" s="148">
        <f>'[3]Тариф'!$E$22</f>
        <v>183459.45681351647</v>
      </c>
      <c r="J15" s="150">
        <f>'Сумма доходов и расходов'!F12</f>
        <v>363520.50999999995</v>
      </c>
      <c r="K15" s="151">
        <f>'[4]Тариф'!$D$22</f>
        <v>17.214175903900035</v>
      </c>
      <c r="L15" s="148">
        <f>'[4]Тариф'!$E$22</f>
        <v>178816.5740195973</v>
      </c>
      <c r="M15" s="150">
        <f>'Сумма доходов и расходов'!G12</f>
        <v>454734.95</v>
      </c>
      <c r="N15" s="147">
        <f>'[5]Тариф'!$D$22</f>
        <v>17.21394570290286</v>
      </c>
      <c r="O15" s="148">
        <f>'[5]Тариф'!$E$22</f>
        <v>176903.94071309047</v>
      </c>
      <c r="P15" s="150">
        <f>'Сумма доходов и расходов'!H12</f>
        <v>385140.98</v>
      </c>
      <c r="Q15" s="147">
        <f>SUM(Q16:Q24)</f>
        <v>17.210068136460112</v>
      </c>
      <c r="R15" s="148">
        <f>'[6]Тариф'!$E$22</f>
        <v>179156.80930054974</v>
      </c>
      <c r="S15" s="150">
        <f>'Сумма доходов и расходов'!I12</f>
        <v>354348.71</v>
      </c>
      <c r="T15" s="147">
        <f>'[7]Тариф'!$D$22</f>
        <v>17.21</v>
      </c>
      <c r="U15" s="148">
        <f>'[7]Тариф'!$E$22</f>
        <v>178214.3149741455</v>
      </c>
      <c r="V15" s="150">
        <f>'Сумма доходов и расходов'!J12</f>
        <v>372072.63</v>
      </c>
      <c r="W15" s="147">
        <f>'[8]Тариф'!$D$22</f>
        <v>17.21</v>
      </c>
      <c r="X15" s="148">
        <f>'[8]Тариф'!$E$22</f>
        <v>175962.05234249678</v>
      </c>
      <c r="Y15" s="150">
        <f>'Сумма доходов и расходов'!K12</f>
        <v>360971.47</v>
      </c>
      <c r="Z15" s="147">
        <f>SUM(Z16:Z24)</f>
        <v>17.20927396644743</v>
      </c>
      <c r="AA15" s="148">
        <f>'[9]Тариф'!$E$22</f>
        <v>177455.1494324193</v>
      </c>
      <c r="AB15" s="150">
        <f>'Сумма доходов и расходов'!L12</f>
        <v>328487.57</v>
      </c>
      <c r="AC15" s="147">
        <f>'[10]Тариф'!$D$22</f>
        <v>17.21</v>
      </c>
      <c r="AD15" s="148">
        <f>'[10]Тариф'!$E$22</f>
        <v>80187.01375427734</v>
      </c>
      <c r="AE15" s="150">
        <f>'Сумма доходов и расходов'!M12</f>
        <v>214773.97999999998</v>
      </c>
      <c r="AF15" s="147">
        <f>'[11]Тариф'!$D$22</f>
        <v>17.213116887225656</v>
      </c>
      <c r="AG15" s="152">
        <f>'[11]Тариф'!$E$22</f>
        <v>246785.86016929394</v>
      </c>
      <c r="AH15" s="150">
        <f>'Сумма доходов и расходов'!N12</f>
        <v>465262.68</v>
      </c>
      <c r="AI15" s="153">
        <f>SUM(AI16:AI24)</f>
        <v>17.211375075181774</v>
      </c>
      <c r="AJ15" s="154">
        <f>'[12]Тариф'!$E$22</f>
        <v>96246.00942041649</v>
      </c>
      <c r="AK15" s="150">
        <f>'Сумма доходов и расходов'!O12</f>
        <v>180494.05999999997</v>
      </c>
      <c r="AL15" s="153">
        <f>SUM(AL16:AL24)</f>
        <v>17.214523494401423</v>
      </c>
      <c r="AM15" s="154">
        <f>'[13]Тариф'!$E$22</f>
        <v>60608.89431908853</v>
      </c>
      <c r="AN15" s="150">
        <f>'Сумма доходов и расходов'!P12</f>
        <v>116734.92</v>
      </c>
      <c r="AO15" s="153">
        <f>'[14]Тариф'!$D$22</f>
        <v>17.20548186436506</v>
      </c>
      <c r="AP15" s="153">
        <f>'[14]Тариф'!$E$22</f>
        <v>100521.83955309204</v>
      </c>
      <c r="AQ15" s="150">
        <f>'Сумма доходов и расходов'!Q12</f>
        <v>187604.92</v>
      </c>
      <c r="AR15" s="153">
        <f>'[15]Тариф'!$D$22</f>
        <v>17.21267692197622</v>
      </c>
      <c r="AS15" s="153">
        <f>'[15]Тариф'!$E$22</f>
        <v>79073.71432939271</v>
      </c>
      <c r="AT15" s="155">
        <f>'Сумма доходов и расходов'!R12</f>
        <v>148418.22</v>
      </c>
      <c r="AU15" s="153">
        <f>SUM(AU16:AU24)</f>
        <v>17.210662604808242</v>
      </c>
      <c r="AV15" s="153">
        <f>'[17]Тариф'!$E$22</f>
        <v>72326.08853044614</v>
      </c>
      <c r="AW15" s="155">
        <f>'Сумма доходов и расходов'!S12</f>
        <v>136143.76000000004</v>
      </c>
      <c r="AX15" s="153">
        <f>'[18]Тариф'!$D$22</f>
        <v>33.52</v>
      </c>
      <c r="AY15" s="153">
        <f>'[18]Тариф'!$E$22</f>
        <v>283586.9165513299</v>
      </c>
      <c r="AZ15" s="150">
        <f>'Сумма доходов и расходов'!T12</f>
        <v>318369.08</v>
      </c>
      <c r="BA15" s="153">
        <f>SUM(BA16:BA24)</f>
        <v>38.66450991321108</v>
      </c>
      <c r="BB15" s="153">
        <f>'[19]Тариф'!$E$22</f>
        <v>342598.4894389807</v>
      </c>
      <c r="BC15" s="150">
        <f>'Сумма доходов и расходов'!U12</f>
        <v>349319</v>
      </c>
      <c r="BD15" s="153">
        <f>SUM(BD16:BD24)</f>
        <v>31.026999203262044</v>
      </c>
      <c r="BE15" s="153">
        <f>'[20]Тариф'!$E$22</f>
        <v>306981.1301170746</v>
      </c>
      <c r="BF15" s="150">
        <f>'Сумма доходов и расходов'!V12</f>
        <v>402175.78</v>
      </c>
      <c r="BG15" s="153">
        <f>SUM(BG16:BG24)</f>
        <v>32.459789638308685</v>
      </c>
      <c r="BH15" s="153">
        <f>'[21]Тариф'!$E$22</f>
        <v>494843.0010780885</v>
      </c>
      <c r="BI15" s="150">
        <f>'Сумма доходов и расходов'!W12</f>
        <v>598065.35</v>
      </c>
      <c r="BJ15" s="153">
        <f>SUM(BJ16:BJ24)</f>
        <v>32.78821720124027</v>
      </c>
      <c r="BK15" s="153">
        <f>'[22]Тариф'!$E$22</f>
        <v>520624.4280081736</v>
      </c>
      <c r="BL15" s="149">
        <f>'Сумма доходов и расходов'!X12</f>
        <v>629479.0499999999</v>
      </c>
      <c r="BM15" s="153">
        <f>'[23]Тариф'!$D$22</f>
        <v>37.47488454978095</v>
      </c>
      <c r="BN15" s="153">
        <f>'[23]Тариф'!$E$22</f>
        <v>577961.1188456252</v>
      </c>
      <c r="BO15" s="149">
        <f>'Сумма доходов и расходов'!Y12</f>
        <v>617933.87</v>
      </c>
      <c r="BP15" s="153">
        <f>'[16]Тариф'!$D$22</f>
        <v>27.261141915449922</v>
      </c>
      <c r="BQ15" s="153">
        <f>'[16]Тариф'!$E$22</f>
        <v>422667.1024861247</v>
      </c>
      <c r="BR15" s="150">
        <f>'Сумма доходов и расходов'!Z12</f>
        <v>607840.58</v>
      </c>
    </row>
    <row r="16" spans="1:70" ht="17.25" customHeight="1">
      <c r="A16" s="161" t="s">
        <v>17</v>
      </c>
      <c r="B16" s="162">
        <f>'[1]Тариф'!$D$23</f>
        <v>4.21196817863742</v>
      </c>
      <c r="C16" s="163">
        <f>'[1]Тариф'!$E$23</f>
        <v>45079.85302232058</v>
      </c>
      <c r="D16" s="164">
        <f>C16*D26</f>
        <v>93461.75204627965</v>
      </c>
      <c r="E16" s="162">
        <f>'[2]Тариф'!$D$23</f>
        <v>4.211968178637424</v>
      </c>
      <c r="F16" s="163">
        <f>'[2]Тариф'!$E$23</f>
        <v>45297.19058033831</v>
      </c>
      <c r="G16" s="164">
        <f>F16*G26</f>
        <v>93737.56331954645</v>
      </c>
      <c r="H16" s="162">
        <f>'[3]Тариф'!$D$23</f>
        <v>4.211968178637418</v>
      </c>
      <c r="I16" s="163">
        <f>'[3]Тариф'!$E$23</f>
        <v>44882.73291156033</v>
      </c>
      <c r="J16" s="165">
        <f>I16*J26</f>
        <v>88934.05791988652</v>
      </c>
      <c r="K16" s="166">
        <f>'[4]Тариф'!$D$23</f>
        <v>4.2119681786374175</v>
      </c>
      <c r="L16" s="163">
        <f>'[4]Тариф'!$E$23</f>
        <v>43745.50150332822</v>
      </c>
      <c r="M16" s="165">
        <f>L16*M26</f>
        <v>111245.88728928877</v>
      </c>
      <c r="N16" s="162">
        <f>'[5]Тариф'!$D$23</f>
        <v>4.211968178637419</v>
      </c>
      <c r="O16" s="163">
        <f>'[5]Тариф'!$E$23</f>
        <v>43280.50021640667</v>
      </c>
      <c r="P16" s="165">
        <f>O16*P26</f>
        <v>94226.81146075566</v>
      </c>
      <c r="Q16" s="162">
        <f>'[6]Тариф'!$D$23</f>
        <v>4.21196817863742</v>
      </c>
      <c r="R16" s="163">
        <f>'[6]Тариф'!$E$23</f>
        <v>43846.588739615545</v>
      </c>
      <c r="S16" s="165">
        <f>R16*S26</f>
        <v>86722.811253681</v>
      </c>
      <c r="T16" s="162">
        <f>'[7]Тариф'!$D$23</f>
        <v>4.211968178637424</v>
      </c>
      <c r="U16" s="163">
        <f>'[7]Тариф'!$E$23</f>
        <v>43598.925010711704</v>
      </c>
      <c r="V16" s="165">
        <f>U16*V26</f>
        <v>91025.04866829407</v>
      </c>
      <c r="W16" s="162">
        <f>'[8]Тариф'!$D$23</f>
        <v>4.211968178637412</v>
      </c>
      <c r="X16" s="163">
        <f>'[8]Тариф'!$E$23</f>
        <v>43047.99957294581</v>
      </c>
      <c r="Y16" s="165">
        <f>X16*Y26</f>
        <v>88309.37966192813</v>
      </c>
      <c r="Z16" s="167">
        <f>'[9]Тариф'!$D$23</f>
        <v>4.211968178637416</v>
      </c>
      <c r="AA16" s="163">
        <f>'[9]Тариф'!$E$23</f>
        <v>43432.131070837575</v>
      </c>
      <c r="AB16" s="165">
        <f>AA16*AB26</f>
        <v>80397.30174645757</v>
      </c>
      <c r="AC16" s="167">
        <f>'[10]Тариф'!$D$23</f>
        <v>4.211968178637416</v>
      </c>
      <c r="AD16" s="163">
        <f>'[10]Тариф'!$E$23</f>
        <v>19615.978201550173</v>
      </c>
      <c r="AE16" s="165">
        <f>AD16*AE26</f>
        <v>52539.700790583964</v>
      </c>
      <c r="AF16" s="167">
        <f>'[11]Тариф'!$D$23</f>
        <v>4.2119681786374175</v>
      </c>
      <c r="AG16" s="163">
        <f>'[11]Тариф'!$E$23</f>
        <v>60369.297510774384</v>
      </c>
      <c r="AH16" s="165">
        <f>AG16*AH26</f>
        <v>113813.5755845666</v>
      </c>
      <c r="AI16" s="168">
        <f>'[12]Тариф'!$D$23</f>
        <v>4.211968178637434</v>
      </c>
      <c r="AJ16" s="163">
        <f>'[12]Тариф'!$E$23</f>
        <v>23553.32605494053</v>
      </c>
      <c r="AK16" s="165">
        <f>AJ16*AK26</f>
        <v>44170.51129455131</v>
      </c>
      <c r="AL16" s="168">
        <f>'[13]Тариф'!$D$23</f>
        <v>4.211968178637418</v>
      </c>
      <c r="AM16" s="163">
        <f>'[13]Тариф'!$E$23</f>
        <v>14829.497563346622</v>
      </c>
      <c r="AN16" s="165">
        <f>AM16*AN26</f>
        <v>28562.148033646827</v>
      </c>
      <c r="AO16" s="168">
        <f>'[14]Тариф'!$D$23</f>
        <v>4.2119681786374175</v>
      </c>
      <c r="AP16" s="163">
        <f>'[14]Тариф'!$E$23</f>
        <v>24589.47022688524</v>
      </c>
      <c r="AQ16" s="165">
        <f>AP16*AQ26</f>
        <v>45891.575554789866</v>
      </c>
      <c r="AR16" s="168">
        <f>'[15]Тариф'!$D$23</f>
        <v>4.211968178637419</v>
      </c>
      <c r="AS16" s="163">
        <f>'[15]Тариф'!$E$23</f>
        <v>19343.042663574484</v>
      </c>
      <c r="AT16" s="169">
        <f>AS16*AT26</f>
        <v>36306.12253210734</v>
      </c>
      <c r="AU16" s="168">
        <f>'[17]Тариф'!$D$23</f>
        <v>4.211968178637419</v>
      </c>
      <c r="AV16" s="163">
        <f>'[17]Тариф'!$E$23</f>
        <v>17700.37507390589</v>
      </c>
      <c r="AW16" s="169">
        <f>AV16*AW26</f>
        <v>33318.48389613116</v>
      </c>
      <c r="AX16" s="168">
        <f>'[18]Тариф'!$D$23</f>
        <v>4.211968178637417</v>
      </c>
      <c r="AY16" s="163">
        <f>'[18]Тариф'!$E$23</f>
        <v>35623.142067643814</v>
      </c>
      <c r="AZ16" s="165">
        <f>AY16*AZ26</f>
        <v>39992.3490995476</v>
      </c>
      <c r="BA16" s="168">
        <f>'[19]Тариф'!$D$23</f>
        <v>4.211968178637417</v>
      </c>
      <c r="BB16" s="163">
        <f>'[19]Тариф'!$E$23</f>
        <v>37321.40763727042</v>
      </c>
      <c r="BC16" s="165">
        <f>BB16*BC26</f>
        <v>38053.51510974967</v>
      </c>
      <c r="BD16" s="168">
        <f>'[20]Тариф'!$D$23</f>
        <v>4.211968178637423</v>
      </c>
      <c r="BE16" s="163">
        <f>'[20]Тариф'!$E$23</f>
        <v>41673.21315943866</v>
      </c>
      <c r="BF16" s="165">
        <f>BE16*BF26</f>
        <v>54596.04960445516</v>
      </c>
      <c r="BG16" s="168">
        <f>'[21]Тариф'!$D$23</f>
        <v>4.211968178637421</v>
      </c>
      <c r="BH16" s="163">
        <f>'[21]Тариф'!$E$23</f>
        <v>64210.61248969176</v>
      </c>
      <c r="BI16" s="165">
        <f>BH16*BI26</f>
        <v>77604.69956874632</v>
      </c>
      <c r="BJ16" s="168">
        <f>'[22]Тариф'!$D$23</f>
        <v>4.211968178637419</v>
      </c>
      <c r="BK16" s="163">
        <f>'[22]Тариф'!$E$23</f>
        <v>66879.3155276764</v>
      </c>
      <c r="BL16" s="164">
        <f>BK16*BL26</f>
        <v>80862.75967510123</v>
      </c>
      <c r="BM16" s="168">
        <f>'[23]Тариф'!$D$23</f>
        <v>4.211968178637419</v>
      </c>
      <c r="BN16" s="163">
        <f>'[23]Тариф'!$E$23</f>
        <v>64953.603676403356</v>
      </c>
      <c r="BO16" s="164">
        <f>BN16*BO26</f>
        <v>69445.90281500727</v>
      </c>
      <c r="BP16" s="168">
        <f>'[16]Тариф'!$D$23</f>
        <v>4.211968178637419</v>
      </c>
      <c r="BQ16" s="163">
        <f>'[16]Тариф'!$E$23</f>
        <v>65287.19155615146</v>
      </c>
      <c r="BR16" s="165">
        <f>BQ16*BR26</f>
        <v>93889.97664743722</v>
      </c>
    </row>
    <row r="17" spans="1:70" ht="20.25" customHeight="1">
      <c r="A17" s="137" t="s">
        <v>18</v>
      </c>
      <c r="B17" s="6">
        <v>0</v>
      </c>
      <c r="C17" s="124">
        <v>0</v>
      </c>
      <c r="D17" s="123">
        <f>C17*D26</f>
        <v>0</v>
      </c>
      <c r="E17" s="7">
        <f>'[2]Тариф'!$D$25+'[2]Тариф'!$D$26</f>
        <v>0</v>
      </c>
      <c r="F17" s="124">
        <f>'[2]Тариф'!$E$25+'[2]Тариф'!$E$26</f>
        <v>0</v>
      </c>
      <c r="G17" s="123">
        <f>F17*G26</f>
        <v>0</v>
      </c>
      <c r="H17" s="7">
        <v>0</v>
      </c>
      <c r="I17" s="124">
        <v>0</v>
      </c>
      <c r="J17" s="125">
        <f>I17*J26</f>
        <v>0</v>
      </c>
      <c r="K17" s="143">
        <v>0</v>
      </c>
      <c r="L17" s="124">
        <v>0</v>
      </c>
      <c r="M17" s="125">
        <f>L17*M26</f>
        <v>0</v>
      </c>
      <c r="N17" s="7">
        <v>0</v>
      </c>
      <c r="O17" s="124">
        <v>0</v>
      </c>
      <c r="P17" s="125">
        <f>O17*P26</f>
        <v>0</v>
      </c>
      <c r="Q17" s="7">
        <v>0</v>
      </c>
      <c r="R17" s="124">
        <v>0</v>
      </c>
      <c r="S17" s="125">
        <f>R17*S26</f>
        <v>0</v>
      </c>
      <c r="T17" s="7">
        <f>'[7]Тариф'!$D$25+'[7]Тариф'!$D$26</f>
        <v>0.2568807902635076</v>
      </c>
      <c r="U17" s="124">
        <f>'[7]Тариф'!$E$25+'[7]Тариф'!$E$26</f>
        <v>2659.0244361756195</v>
      </c>
      <c r="V17" s="125">
        <f>U17*V26</f>
        <v>5551.463221939608</v>
      </c>
      <c r="W17" s="7">
        <f>'[8]Тариф'!$D$25+'[8]Тариф'!$D$26</f>
        <v>0.2601683335462036</v>
      </c>
      <c r="X17" s="124">
        <f>'[8]Тариф'!$E$25+'[8]Тариф'!$E$26</f>
        <v>2659.0244361756195</v>
      </c>
      <c r="Y17" s="125">
        <f>X17*Y26</f>
        <v>5454.766790421348</v>
      </c>
      <c r="Z17" s="4">
        <f>'[9]Тариф'!$D$25+'[9]Тариф'!$D$26</f>
        <v>0.579584572913872</v>
      </c>
      <c r="AA17" s="124">
        <f>'[9]Тариф'!$E$25+'[9]Тариф'!$E$26</f>
        <v>5976.444282058683</v>
      </c>
      <c r="AB17" s="125">
        <f>AA17*AB26</f>
        <v>11063.007558433785</v>
      </c>
      <c r="AC17" s="4">
        <v>0</v>
      </c>
      <c r="AD17" s="124">
        <v>0</v>
      </c>
      <c r="AE17" s="125">
        <f>AD17*AE26</f>
        <v>0</v>
      </c>
      <c r="AF17" s="4">
        <f>'[11]Тариф'!$D$25+'[11]Тариф'!$D$26</f>
        <v>0.3092003930583018</v>
      </c>
      <c r="AG17" s="124">
        <f>'[11]Тариф'!$E$25+'[11]Тариф'!$E$26</f>
        <v>4431.7073936260285</v>
      </c>
      <c r="AH17" s="125">
        <f>AG17*AH26</f>
        <v>8355.049424305758</v>
      </c>
      <c r="AI17" s="5">
        <v>0</v>
      </c>
      <c r="AJ17" s="124">
        <v>0</v>
      </c>
      <c r="AK17" s="125">
        <f>AJ17*AK26</f>
        <v>0</v>
      </c>
      <c r="AL17" s="5">
        <v>0</v>
      </c>
      <c r="AM17" s="124">
        <v>0</v>
      </c>
      <c r="AN17" s="125">
        <f>AM17*AN26</f>
        <v>0</v>
      </c>
      <c r="AO17" s="5">
        <v>0</v>
      </c>
      <c r="AP17" s="124">
        <v>0</v>
      </c>
      <c r="AQ17" s="125">
        <f>AP17*AQ26</f>
        <v>0</v>
      </c>
      <c r="AR17" s="5">
        <v>0</v>
      </c>
      <c r="AS17" s="124">
        <v>0</v>
      </c>
      <c r="AT17" s="126">
        <f>AS17*AT26</f>
        <v>0</v>
      </c>
      <c r="AU17" s="5">
        <v>0</v>
      </c>
      <c r="AV17" s="124">
        <v>0</v>
      </c>
      <c r="AW17" s="126">
        <f>AV17*AW26</f>
        <v>0</v>
      </c>
      <c r="AX17" s="5">
        <v>0</v>
      </c>
      <c r="AY17" s="124">
        <v>0</v>
      </c>
      <c r="AZ17" s="125">
        <f>AY17*AZ26</f>
        <v>0</v>
      </c>
      <c r="BA17" s="5">
        <f>'[19]Тариф'!$D$26+'[19]Тариф'!$D$27</f>
        <v>0.30008852882083104</v>
      </c>
      <c r="BB17" s="124">
        <f>'[19]Тариф'!$E$26+'[19]Тариф'!$E$27</f>
        <v>2659.0244361756195</v>
      </c>
      <c r="BC17" s="125">
        <f>BB17*BC26</f>
        <v>2711.1846247234134</v>
      </c>
      <c r="BD17" s="5">
        <v>0</v>
      </c>
      <c r="BE17" s="124">
        <v>0</v>
      </c>
      <c r="BF17" s="125">
        <f>BE17*BF26</f>
        <v>0</v>
      </c>
      <c r="BG17" s="5">
        <v>0</v>
      </c>
      <c r="BH17" s="124">
        <v>0</v>
      </c>
      <c r="BI17" s="125">
        <f>BH17*BI26</f>
        <v>0</v>
      </c>
      <c r="BJ17" s="5">
        <f>'[22]Тариф'!$D$26+'[22]Тариф'!$D$27+'[22]Тариф'!$D$28</f>
        <v>0.12333981761386537</v>
      </c>
      <c r="BK17" s="124">
        <f>'[22]Тариф'!$E$26+'[22]Тариф'!$E$27+'[22]Тариф'!$E$28</f>
        <v>1958.43896</v>
      </c>
      <c r="BL17" s="123">
        <f>BK17*BL26</f>
        <v>2367.918656334031</v>
      </c>
      <c r="BM17" s="5">
        <v>0</v>
      </c>
      <c r="BN17" s="124">
        <v>0</v>
      </c>
      <c r="BO17" s="123">
        <f>BN17*BO26</f>
        <v>0</v>
      </c>
      <c r="BP17" s="5">
        <v>0</v>
      </c>
      <c r="BQ17" s="124">
        <v>0</v>
      </c>
      <c r="BR17" s="125">
        <f>BQ17*BR26</f>
        <v>0</v>
      </c>
    </row>
    <row r="18" spans="1:70" ht="24.75" customHeight="1">
      <c r="A18" s="137" t="s">
        <v>19</v>
      </c>
      <c r="B18" s="6">
        <f>'[1]Тариф'!$D$29+'[1]Тариф'!$D$30+'[1]Тариф'!$D$31+'[1]Тариф'!$D$32+'[1]Тариф'!$D$33+'[1]Тариф'!$D$34+'[1]Тариф'!$D$35+'[1]Тариф'!$D$36+'[1]Тариф'!$D$37+'[1]Тариф'!$D$38+'[1]Тариф'!$D$83+'[1]Тариф'!$D$84+'[1]Тариф'!$D$85</f>
        <v>10.0003174369249</v>
      </c>
      <c r="C18" s="124">
        <f>'[1]Тариф'!$E$29+'[1]Тариф'!$E$30+'[1]Тариф'!$E$31+'[1]Тариф'!$E$32+'[1]Тариф'!$E$33+'[1]Тариф'!$E$34+'[1]Тариф'!$E$35+'[1]Тариф'!$E$36+'[1]Тариф'!$E$37+'[1]Тариф'!$E$38+'[1]Тариф'!$E$83+'[1]Тариф'!$E$84+'[1]Тариф'!$E$85</f>
        <v>107031.39746391983</v>
      </c>
      <c r="D18" s="123">
        <f>C18*D26</f>
        <v>221902.71840475348</v>
      </c>
      <c r="E18" s="7">
        <f>'[2]Тариф'!$D$29+'[2]Тариф'!$D$30+'[2]Тариф'!$D$31+'[2]Тариф'!$D$32+'[2]Тариф'!$D$33+'[2]Тариф'!$D$34+'[2]Тариф'!$D$35+'[2]Тариф'!$D$36+'[2]Тариф'!$D$37+'[2]Тариф'!$D$38+'[2]Тариф'!$D$84+'[2]Тариф'!$D$85+'[2]Тариф'!$D$86+'[2]Тариф'!$D$87</f>
        <v>8.92940832678839</v>
      </c>
      <c r="F18" s="124">
        <f>'[2]Тариф'!$E$29+'[2]Тариф'!$E$30+'[2]Тариф'!$E$31+'[2]Тариф'!$E$32+'[2]Тариф'!$E$33+'[2]Тариф'!$E$34+'[2]Тариф'!$E$35+'[2]Тариф'!$E$36+'[2]Тариф'!$E$37+'[2]Тариф'!$E$38+'[2]Тариф'!$E$84+'[2]Тариф'!$E$85+'[2]Тариф'!$E$86+'[2]Тариф'!$E$87</f>
        <v>96030.42890961307</v>
      </c>
      <c r="G18" s="123">
        <f>F18*G26</f>
        <v>198724.43070289036</v>
      </c>
      <c r="H18" s="7">
        <f>'[3]Тариф'!$D$29+'[3]Тариф'!$D$30+'[3]Тариф'!$D$31+'[3]Тариф'!$D$32+'[3]Тариф'!$D$33+'[3]Тариф'!$D$34+'[3]Тариф'!$D$35+'[3]Тариф'!$D$36+'[3]Тариф'!$D$37+'[3]Тариф'!$D$38+'[3]Тариф'!$D$83+'[3]Тариф'!$D$84</f>
        <v>7.124197217901194</v>
      </c>
      <c r="I18" s="124">
        <f>'[3]Тариф'!$E$29+'[3]Тариф'!$E$30+'[3]Тариф'!$E$31+'[3]Тариф'!$E$32+'[3]Тариф'!$E$33+'[3]Тариф'!$E$34+'[3]Тариф'!$E$35+'[3]Тариф'!$E$36+'[3]Тариф'!$E$37+'[3]Тариф'!$E$38+'[3]Тариф'!$E$83+'[3]Тариф'!$E$84</f>
        <v>75915.44555395513</v>
      </c>
      <c r="J18" s="125">
        <f>I18*J26</f>
        <v>150424.63312590483</v>
      </c>
      <c r="K18" s="143">
        <f>'[4]Тариф'!$D$29+'[4]Тариф'!$D$30+'[4]Тариф'!$D$31+'[4]Тариф'!$D$32+'[4]Тариф'!$D$33+'[4]Тариф'!$D$34+'[4]Тариф'!$D$35+'[4]Тариф'!$D$36+'[4]Тариф'!$D$37+'[4]Тариф'!$D$38+'[4]Тариф'!$D$83+'[4]Тариф'!$D$84+'[4]Тариф'!$D$85</f>
        <v>7.480374480282631</v>
      </c>
      <c r="L18" s="124">
        <f>'[4]Тариф'!$E$29+'[4]Тариф'!$E$30+'[4]Тариф'!$E$31+'[4]Тариф'!$E$32+'[4]Тариф'!$E$33+'[4]Тариф'!$E$34+'[4]Тариф'!$E$35+'[4]Тариф'!$E$36+'[4]Тариф'!$E$37+'[4]Тариф'!$E$38+'[4]Тариф'!$E$83+'[4]Тариф'!$E$84+'[4]Тариф'!$E$85</f>
        <v>77691.16935221541</v>
      </c>
      <c r="M18" s="125">
        <f>L18*M26</f>
        <v>197570.55633416487</v>
      </c>
      <c r="N18" s="7">
        <f>'[5]Тариф'!$D$29+'[5]Тариф'!$D$30+'[5]Тариф'!$D$31+'[5]Тариф'!$D$32+'[5]Тариф'!$D$33+'[5]Тариф'!$D$34+'[5]Тариф'!$D$35+'[5]Тариф'!$D$36+'[5]Тариф'!$D$37+'[5]Тариф'!$D$38+'[5]Тариф'!$D$84+'[5]Тариф'!$D$85+'[5]Тариф'!$D$86+'[5]Тариф'!$D$87</f>
        <v>5.6410620286177</v>
      </c>
      <c r="O18" s="124">
        <f>'[5]Тариф'!$E$29+'[5]Тариф'!$E$30+'[5]Тариф'!$E$31+'[5]Тариф'!$E$32+'[5]Тариф'!$E$33+'[5]Тариф'!$E$34+'[5]Тариф'!$E$35+'[5]Тариф'!$E$36+'[5]Тариф'!$E$37+'[5]Тариф'!$E$38+'[5]Тариф'!$E$84+'[5]Тариф'!$E$85+'[5]Тариф'!$E$86+'[5]Тариф'!$E$87</f>
        <v>57965.29698126404</v>
      </c>
      <c r="P18" s="125">
        <f>O18*P26</f>
        <v>126197.36561754889</v>
      </c>
      <c r="Q18" s="7">
        <f>'[6]Тариф'!$D$29+'[6]Тариф'!$D$30+'[6]Тариф'!$D$31+'[6]Тариф'!$D$32+'[6]Тариф'!$D$33+'[6]Тариф'!$D$34+'[6]Тариф'!$D$35+'[6]Тариф'!$D$36+'[6]Тариф'!$D$37+'[6]Тариф'!$D$38+'[6]Тариф'!$D$84</f>
        <v>3.9152229111663974</v>
      </c>
      <c r="R18" s="124">
        <f>'[6]Тариф'!$E$29+'[6]Тариф'!$E$30+'[6]Тариф'!$E$31+'[6]Тариф'!$E$32+'[6]Тариф'!$E$33+'[6]Тариф'!$E$34+'[6]Тариф'!$E$35+'[6]Тариф'!$E$36+'[6]Тариф'!$E$37+'[6]Тариф'!$E$38+'[6]Тариф'!$E$84</f>
        <v>40757.47050524219</v>
      </c>
      <c r="S18" s="125">
        <f>R18*S26</f>
        <v>80612.93987529897</v>
      </c>
      <c r="T18" s="7">
        <f>'[7]Тариф'!$D$29+'[7]Тариф'!$D$30+'[7]Тариф'!$D$31+'[7]Тариф'!$D$32+'[7]Тариф'!$D$33+'[7]Тариф'!$D$34+'[7]Тариф'!$D$35+'[7]Тариф'!$D$36+'[7]Тариф'!$D$37+'[7]Тариф'!$D$38+'[7]Тариф'!$D$84+'[7]Тариф'!$D$85+'[7]Тариф'!$D$86+'[7]Тариф'!$D$87</f>
        <v>7.4251232443729815</v>
      </c>
      <c r="U18" s="124">
        <f>'[7]Тариф'!$E$29+'[7]Тариф'!$E$30+'[7]Тариф'!$E$31+'[7]Тариф'!$E$32+'[7]Тариф'!$E$33+'[7]Тариф'!$E$34+'[7]Тариф'!$E$35+'[7]Тариф'!$E$36+'[7]Тариф'!$E$37+'[7]Тариф'!$E$38+'[7]Тариф'!$E$84+'[7]Тариф'!$E$85+'[7]Тариф'!$E$86+'[7]Тариф'!$E$87</f>
        <v>76858.93572715361</v>
      </c>
      <c r="V18" s="125">
        <f>U18*V26</f>
        <v>160464.69869242402</v>
      </c>
      <c r="W18" s="7">
        <f>'[8]Тариф'!$D$29+'[8]Тариф'!$D$30+'[8]Тариф'!$D$31+'[8]Тариф'!$D$32+'[8]Тариф'!$D$33+'[8]Тариф'!$D$34+'[8]Тариф'!$D$35+'[8]Тариф'!$D$36+'[8]Тариф'!$D$37+'[8]Тариф'!$D$38+'[8]Тариф'!$D$84+'[8]Тариф'!$D$85+'[8]Тариф'!$D$86</f>
        <v>3.929665139169913</v>
      </c>
      <c r="X18" s="124">
        <f>'[8]Тариф'!$E$29+'[8]Тариф'!$E$30+'[8]Тариф'!$E$31+'[8]Тариф'!$E$32+'[8]Тариф'!$E$33+'[8]Тариф'!$E$34+'[8]Тариф'!$E$35+'[8]Тариф'!$E$36+'[8]Тариф'!$E$37+'[8]Тариф'!$E$38+'[8]Тариф'!$E$84+'[8]Тариф'!$E$85+'[8]Тариф'!$E$86</f>
        <v>40162.74958837217</v>
      </c>
      <c r="Y18" s="125">
        <f>X18*Y26</f>
        <v>82390.53003279425</v>
      </c>
      <c r="Z18" s="4">
        <f>'[9]Тариф'!$D$29+'[9]Тариф'!$D$30+'[9]Тариф'!$D$31+'[9]Тариф'!$D$32+'[9]Тариф'!$D$33+'[9]Тариф'!$D$34+'[9]Тариф'!$D$35+'[9]Тариф'!$D$36+'[9]Тариф'!$D$37+'[9]Тариф'!$D$38+'[9]Тариф'!$D$84</f>
        <v>4.544378591182274</v>
      </c>
      <c r="AA18" s="124">
        <f>'[9]Тариф'!$E$29+'[9]Тариф'!$E$30+'[9]Тариф'!$E$31+'[9]Тариф'!$E$32+'[9]Тариф'!$E$33+'[9]Тариф'!$E$34+'[9]Тариф'!$E$35+'[9]Тариф'!$E$36+'[9]Тариф'!$E$37+'[9]Тариф'!$E$38+'[9]Тариф'!$E$84</f>
        <v>46859.814280835126</v>
      </c>
      <c r="AB18" s="125">
        <f>AA18*AB26</f>
        <v>86742.29275958505</v>
      </c>
      <c r="AC18" s="4">
        <f>'[10]Тариф'!$D$29+'[10]Тариф'!$D$30+'[10]Тариф'!$D$31+'[10]Тариф'!$D$32+'[10]Тариф'!$D$33+'[10]Тариф'!$D$34+'[10]Тариф'!$D$35+'[10]Тариф'!$D$36+'[10]Тариф'!$D$37+'[10]Тариф'!$D$38+'[10]Тариф'!$D$82+'[10]Тариф'!$D$83+'[10]Тариф'!$D$84</f>
        <v>7.576542769357001</v>
      </c>
      <c r="AD18" s="124">
        <f>'[10]Тариф'!$E$29+'[10]Тариф'!$E$30+'[10]Тариф'!$E$31+'[10]Тариф'!$E$32+'[10]Тариф'!$E$33+'[10]Тариф'!$E$34+'[10]Тариф'!$E$35+'[10]Тариф'!$E$36+'[10]Тариф'!$E$37+'[10]Тариф'!$E$38+'[10]Тариф'!$E$82+'[10]Тариф'!$E$83+'[10]Тариф'!$E$84</f>
        <v>35285.47498544943</v>
      </c>
      <c r="AE18" s="125">
        <f>AD18*AE26</f>
        <v>94509.09248271098</v>
      </c>
      <c r="AF18" s="4">
        <f>'[11]Тариф'!$D$29+'[11]Тариф'!$D$30+'[11]Тариф'!$D$31+'[11]Тариф'!$D$32+'[11]Тариф'!$D$33+'[11]Тариф'!$D$34+'[11]Тариф'!$D$35+'[11]Тариф'!$D$36+'[11]Тариф'!$D$37+'[11]Тариф'!$D$38+'[11]Тариф'!$D$83</f>
        <v>2.8985096251796296</v>
      </c>
      <c r="AG18" s="124">
        <f>'[11]Тариф'!$E$29+'[11]Тариф'!$E$30+'[11]Тариф'!$E$31+'[11]Тариф'!$E$32+'[11]Тариф'!$E$33+'[11]Тариф'!$E$34+'[11]Тариф'!$E$35+'[11]Тариф'!$E$36+'[11]Тариф'!$E$37+'[11]Тариф'!$E$38+'[11]Тариф'!$E$83</f>
        <v>41543.7587557746</v>
      </c>
      <c r="AH18" s="125">
        <f>AG18*AH26</f>
        <v>78321.99349965074</v>
      </c>
      <c r="AI18" s="5">
        <f>'[12]Тариф'!$D$29+'[12]Тариф'!$D$30+'[12]Тариф'!$D$31+'[12]Тариф'!$D$32+'[12]Тариф'!$D$33+'[12]Тариф'!$D$34+'[12]Тариф'!$D$35+'[12]Тариф'!$D$36+'[12]Тариф'!$D$37+'[12]Тариф'!$D$38+'[12]Тариф'!$D$83+'[12]Тариф'!$D$84</f>
        <v>8.712578151277068</v>
      </c>
      <c r="AJ18" s="124">
        <f>'[12]Тариф'!$E$29+'[12]Тариф'!$E$30+'[12]Тариф'!$E$31+'[12]Тариф'!$E$32+'[12]Тариф'!$E$33+'[12]Тариф'!$E$34+'[12]Тариф'!$E$35+'[12]Тариф'!$E$36+'[12]Тариф'!$E$37+'[12]Тариф'!$E$38+'[12]Тариф'!$E$83+'[12]Тариф'!$E$84</f>
        <v>48720.73702194136</v>
      </c>
      <c r="AK18" s="125">
        <f>AJ18*AK26</f>
        <v>91367.98174010412</v>
      </c>
      <c r="AL18" s="5">
        <f>'[13]Тариф'!$D$29+'[13]Тариф'!$D$30+'[13]Тариф'!$D$31+'[13]Тариф'!$D$32+'[13]Тариф'!$D$33+'[13]Тариф'!$D$34+'[13]Тариф'!$D$35+'[13]Тариф'!$D$36+'[13]Тариф'!$D$37+'[13]Тариф'!$D$38+'[13]Тариф'!$D$84+'[13]Тариф'!$D$85</f>
        <v>6.175644663581275</v>
      </c>
      <c r="AM18" s="124">
        <f>'[13]Тариф'!$E$29+'[13]Тариф'!$E$30+'[13]Тариф'!$E$31+'[13]Тариф'!$E$32+'[13]Тариф'!$E$33+'[13]Тариф'!$E$34+'[13]Тариф'!$E$35+'[13]Тариф'!$E$36+'[13]Тариф'!$E$37+'[13]Тариф'!$E$38+'[13]Тариф'!$E$84+'[13]Тариф'!$E$85</f>
        <v>21743.209731536954</v>
      </c>
      <c r="AN18" s="125">
        <f>AM18*AN26</f>
        <v>41878.207432581294</v>
      </c>
      <c r="AO18" s="5">
        <f>'[14]Тариф'!$D$29+'[14]Тариф'!$D$30+'[14]Тариф'!$D$31+'[14]Тариф'!$D$32+'[14]Тариф'!$D$33+'[14]Тариф'!$D$34+'[14]Тариф'!$D$35+'[14]Тариф'!$D$36+'[14]Тариф'!$D$37+'[14]Тариф'!$D$38+'[14]Тариф'!$D$84</f>
        <v>6.395137351099883</v>
      </c>
      <c r="AP18" s="124">
        <f>'[14]Тариф'!$E$29+'[14]Тариф'!$E$30+'[14]Тариф'!$E$31+'[14]Тариф'!$E$32+'[14]Тариф'!$E$33+'[14]Тариф'!$E$34+'[14]Тариф'!$E$35+'[14]Тариф'!$E$36+'[14]Тариф'!$E$37+'[14]Тариф'!$E$38+'[14]Тариф'!$E$84</f>
        <v>37334.81185572111</v>
      </c>
      <c r="AQ18" s="125">
        <f>AP18*AQ26</f>
        <v>69678.33480313745</v>
      </c>
      <c r="AR18" s="5">
        <f>'[15]Тариф'!$D$29+'[15]Тариф'!$D$30+'[15]Тариф'!$D$31+'[15]Тариф'!$D$32+'[15]Тариф'!$D$33+'[15]Тариф'!$D$34+'[15]Тариф'!$D$35+'[15]Тариф'!$D$36+'[15]Тариф'!$D$37+'[15]Тариф'!$D$38+'[15]Тариф'!$D$83+'[15]Тариф'!$D$84+'[15]Тариф'!$D$85</f>
        <v>6.939786097327243</v>
      </c>
      <c r="AS18" s="124">
        <f>'[15]Тариф'!$E$29+'[15]Тариф'!$E$30+'[15]Тариф'!$E$31+'[15]Тариф'!$E$32+'[15]Тариф'!$E$33+'[15]Тариф'!$E$34+'[15]Тариф'!$E$35+'[15]Тариф'!$E$36+'[15]Тариф'!$E$37+'[15]Тариф'!$E$38+'[15]Тариф'!$E$83+'[15]Тариф'!$E$84+'[15]Тариф'!$E$85</f>
        <v>31870.27367336563</v>
      </c>
      <c r="AT18" s="126">
        <f>AS18*AT26</f>
        <v>59819.237399292615</v>
      </c>
      <c r="AU18" s="5">
        <f>'[17]Тариф'!$D$29+'[17]Тариф'!$D$30+'[17]Тариф'!$D$31+'[17]Тариф'!$D$32+'[17]Тариф'!$D$33+'[17]Тариф'!$D$34+'[17]Тариф'!$D$35+'[17]Тариф'!$D$36+'[17]Тариф'!$D$37+'[17]Тариф'!$D$38+'[17]Тариф'!$D$83</f>
        <v>5.618280006537219</v>
      </c>
      <c r="AV18" s="124">
        <f>'[17]Тариф'!$E$29+'[17]Тариф'!$E$30+'[17]Тариф'!$E$31+'[17]Тариф'!$E$32+'[17]Тариф'!$E$33+'[17]Тариф'!$E$34+'[17]Тариф'!$E$35+'[17]Тариф'!$E$36+'[17]Тариф'!$E$37+'[17]Тариф'!$E$38+'[17]Тариф'!$E$83</f>
        <v>23610.259899472007</v>
      </c>
      <c r="AW18" s="126">
        <f>AV18*AW26</f>
        <v>44443.01665695945</v>
      </c>
      <c r="AX18" s="5">
        <f>'[18]Тариф'!$D$30+'[18]Тариф'!$D$31+'[18]Тариф'!$D$32+'[18]Тариф'!$D$33+'[18]Тариф'!$D$34+'[18]Тариф'!$D$35+'[18]Тариф'!$D$36+'[18]Тариф'!$D$37+'[18]Тариф'!$D$38+'[18]Тариф'!$D$39+'[18]Тариф'!$D$84+'[18]Тариф'!$D$85</f>
        <v>5.83282029849499</v>
      </c>
      <c r="AY18" s="124">
        <f>'[18]Тариф'!$E$30+'[18]Тариф'!$E$31+'[18]Тариф'!$E$32+'[18]Тариф'!$E$33+'[18]Тариф'!$E$34+'[18]Тариф'!$E$35+'[18]Тариф'!$E$36+'[18]Тариф'!$E$37+'[18]Тариф'!$E$38+'[18]Тариф'!$E$39+'[18]Тариф'!$E$84+'[18]Тариф'!$E$85</f>
        <v>49331.66095655123</v>
      </c>
      <c r="AZ18" s="125">
        <f>AY18*AZ26</f>
        <v>55382.22885810169</v>
      </c>
      <c r="BA18" s="5">
        <f>'[19]Тариф'!$D$30+'[19]Тариф'!$D$31+'[19]Тариф'!$D$32+'[19]Тариф'!$D$33+'[19]Тариф'!$D$34+'[19]Тариф'!$D$35+'[19]Тариф'!$D$36+'[19]Тариф'!$D$37+'[19]Тариф'!$D$38+'[19]Тариф'!$D$39</f>
        <v>1.467291503898727</v>
      </c>
      <c r="BB18" s="124">
        <f>'[19]Тариф'!$E$30+'[19]Тариф'!$E$31+'[19]Тариф'!$E$32+'[19]Тариф'!$E$33+'[19]Тариф'!$E$34+'[19]Тариф'!$E$35+'[19]Тариф'!$E$36+'[19]Тариф'!$E$37+'[19]Тариф'!$E$38+'[19]Тариф'!$E$39</f>
        <v>13001.37655774584</v>
      </c>
      <c r="BC18" s="125">
        <f>BB18*BC26</f>
        <v>13256.415301808025</v>
      </c>
      <c r="BD18" s="5">
        <f>'[20]Тариф'!$D$30+'[20]Тариф'!$D$31+'[20]Тариф'!$D$32+'[20]Тариф'!$D$33+'[20]Тариф'!$D$34+'[20]Тариф'!$D$35+'[20]Тариф'!$D$36+'[20]Тариф'!$D$37+'[20]Тариф'!$D$38+'[20]Тариф'!$D$39</f>
        <v>0.8027334934937704</v>
      </c>
      <c r="BE18" s="124">
        <f>'[20]Тариф'!$E$30+'[20]Тариф'!$E$31+'[20]Тариф'!$E$32+'[20]Тариф'!$E$33+'[20]Тариф'!$E$34+'[20]Тариф'!$E$35+'[20]Тариф'!$E$36+'[20]Тариф'!$E$37+'[20]Тариф'!$E$38+'[20]Тариф'!$E$39</f>
        <v>7942.245184627364</v>
      </c>
      <c r="BF18" s="125">
        <f>BE18*BF26</f>
        <v>10405.130279051935</v>
      </c>
      <c r="BG18" s="5">
        <f>'[21]Тариф'!$D$30+'[21]Тариф'!$D$31+'[21]Тариф'!$D$32+'[21]Тариф'!$D$33+'[21]Тариф'!$D$34+'[21]Тариф'!$D$35+'[21]Тариф'!$D$36+'[21]Тариф'!$D$37+'[21]Тариф'!$D$38+'[21]Тариф'!$D$39+'[21]Тариф'!$D$85</f>
        <v>4.831688943567229</v>
      </c>
      <c r="BH18" s="124">
        <f>'[21]Тариф'!$E$30+'[21]Тариф'!$E$31+'[21]Тариф'!$E$32+'[21]Тариф'!$E$33+'[21]Тариф'!$E$34+'[21]Тариф'!$E$35+'[21]Тариф'!$E$36+'[21]Тариф'!$E$37+'[21]Тариф'!$E$38+'[21]Тариф'!$E$39+'[21]Тариф'!$E$85</f>
        <v>73658.1316068937</v>
      </c>
      <c r="BI18" s="125">
        <f>BH18*BI26</f>
        <v>89022.93487802867</v>
      </c>
      <c r="BJ18" s="5">
        <f>'[22]Тариф'!$D$31+'[22]Тариф'!$D$32+'[22]Тариф'!$D$33+'[22]Тариф'!$D$34+'[22]Тариф'!$D$35+'[22]Тариф'!$D$36+'[22]Тариф'!$D$37+'[22]Тариф'!$D$38+'[22]Тариф'!$D$39+'[22]Тариф'!$D$40+'[22]Тариф'!$D$85</f>
        <v>3.4042721487877423</v>
      </c>
      <c r="BK18" s="124">
        <f>'[22]Тариф'!$E$31+'[22]Тариф'!$E$32+'[22]Тариф'!$E$33+'[22]Тариф'!$E$34+'[22]Тариф'!$E$35+'[22]Тариф'!$E$36+'[22]Тариф'!$E$37+'[22]Тариф'!$E$38+'[22]Тариф'!$E$39+'[22]Тариф'!$E$40+'[22]Тариф'!$E$85</f>
        <v>54054.39488731129</v>
      </c>
      <c r="BL18" s="123">
        <f>BK18*BL26</f>
        <v>65356.34386609183</v>
      </c>
      <c r="BM18" s="5">
        <f>'[23]Тариф'!$D$30+'[23]Тариф'!$D$31+'[23]Тариф'!$D$32+'[23]Тариф'!$D$33+'[23]Тариф'!$D$34+'[23]Тариф'!$D$35+'[23]Тариф'!$D$36+'[23]Тариф'!$D$37+'[23]Тариф'!$D$38+'[23]Тариф'!$D$39+'[23]Тариф'!$D$86+'[23]Тариф'!$D$85</f>
        <v>3.7400662172296384</v>
      </c>
      <c r="BN18" s="124">
        <f>'[23]Тариф'!$E$30+'[23]Тариф'!$E$31+'[23]Тариф'!$E$32+'[23]Тариф'!$E$33+'[23]Тариф'!$E$34+'[23]Тариф'!$E$35+'[23]Тариф'!$E$36+'[23]Тариф'!$E$37+'[23]Тариф'!$E$38+'[23]Тариф'!$E$39+'[23]Тариф'!$E$85+'[23]Тариф'!$E$86</f>
        <v>57676.30914914171</v>
      </c>
      <c r="BO18" s="123">
        <f>BN18*BO26</f>
        <v>61665.2985083675</v>
      </c>
      <c r="BP18" s="5">
        <f>'[16]Тариф'!$D$30+'[16]Тариф'!$D$31+'[16]Тариф'!$D$32+'[16]Тариф'!$D$33+'[16]Тариф'!$D$34+'[16]Тариф'!$D$35+'[16]Тариф'!$D$36+'[16]Тариф'!$D$37+'[16]Тариф'!$D$38+'[16]Тариф'!$D$39+'[16]Тариф'!$D$85</f>
        <v>2.9350724151841145</v>
      </c>
      <c r="BQ18" s="124">
        <f>'[16]Тариф'!$E$30+'[16]Тариф'!$E$31+'[16]Тариф'!$E$32+'[16]Тариф'!$E$33+'[16]Тариф'!$E$34+'[16]Тариф'!$E$35+'[16]Тариф'!$E$36+'[16]Тариф'!$E$37+'[16]Тариф'!$E$38+'[16]Тариф'!$E$39+'[16]Тариф'!$E$85</f>
        <v>45494.79646431985</v>
      </c>
      <c r="BR18" s="125">
        <f>BQ18*BR26</f>
        <v>65426.39185116597</v>
      </c>
    </row>
    <row r="19" spans="1:70" ht="38.25">
      <c r="A19" s="137" t="s">
        <v>20</v>
      </c>
      <c r="B19" s="6">
        <f>'[1]Тариф'!$D$39+'[1]Тариф'!$D$40+'[1]Тариф'!$D$41+'[1]Тариф'!$D$42+'[1]Тариф'!$D$43+'[1]Тариф'!$D$44+'[1]Тариф'!$D$45+'[1]Тариф'!$D$46+'[1]Тариф'!$D$47+'[1]Тариф'!$D$48+'[1]Тариф'!$D$49+'[1]Тариф'!$D$50+'[1]Тариф'!$D$51+'[1]Тариф'!$D$52+'[1]Тариф'!$D$53+'[1]Тариф'!$D$54+'[1]Тариф'!$D$75+'[1]Тариф'!$D$76+'[1]Тариф'!$D$77</f>
        <v>1.0268729992637973</v>
      </c>
      <c r="C19" s="124">
        <f>'[1]Тариф'!$E$39+'[1]Тариф'!$E$40+'[1]Тариф'!$E$41+'[1]Тариф'!$E$42+'[1]Тариф'!$E$43+'[1]Тариф'!$E$44+'[1]Тариф'!$E$45+'[1]Тариф'!$E$46+'[1]Тариф'!$E$47+'[1]Тариф'!$E$48+'[1]Тариф'!$E$49+'[1]Тариф'!$E$50+'[1]Тариф'!$E$51+'[1]Тариф'!$E$52+'[1]Тариф'!$E$53+'[1]Тариф'!$E$54+'[1]Тариф'!$E$75+'[1]Тариф'!$E$76+'[1]Тариф'!$E$77</f>
        <v>10990.41633652057</v>
      </c>
      <c r="D19" s="123">
        <f>C19*D26</f>
        <v>22785.86769173078</v>
      </c>
      <c r="E19" s="7">
        <f>'[2]Тариф'!$D$39+'[2]Тариф'!$D$40+'[2]Тариф'!$D$41+'[2]Тариф'!$D$42+'[2]Тариф'!$D$43+'[2]Тариф'!$D$44+'[2]Тариф'!$D$45+'[2]Тариф'!$D$46+'[2]Тариф'!$D$48+'[2]Тариф'!$D$49+'[2]Тариф'!$D$50+'[2]Тариф'!$D$51+'[2]Тариф'!$D$52+'[2]Тариф'!$D$53+'[2]Тариф'!$D$54+'[2]Тариф'!$D$55+'[2]Тариф'!$D$76+'[2]Тариф'!$D$77+'[2]Тариф'!$D$78</f>
        <v>1.339612148372902</v>
      </c>
      <c r="F19" s="124">
        <f>'[2]Тариф'!$E$39+'[2]Тариф'!$E$40+'[2]Тариф'!$E$41+'[2]Тариф'!$E$42+'[2]Тариф'!$E$43+'[2]Тариф'!$E$44+'[2]Тариф'!$E$45+'[2]Тариф'!$E$46+'[2]Тариф'!$E$48+'[2]Тариф'!$E$49+'[2]Тариф'!$E$50+'[2]Тариф'!$E$51+'[2]Тариф'!$E$52+'[2]Тариф'!$E$53+'[2]Тариф'!$E$54+'[2]Тариф'!$E$55+'[2]Тариф'!$E$76+'[2]Тариф'!$E$77+'[2]Тариф'!$E$78</f>
        <v>14406.724888461535</v>
      </c>
      <c r="G19" s="123">
        <f>F19*G26</f>
        <v>29813.135630659297</v>
      </c>
      <c r="H19" s="7">
        <f>'[3]Тариф'!$D$39+'[3]Тариф'!$D$40+'[3]Тариф'!$D$41+'[3]Тариф'!$D$42+'[3]Тариф'!$D$43+'[3]Тариф'!$D$44+'[3]Тариф'!$D$45+'[3]Тариф'!$D$46+'[3]Тариф'!$D$47+'[3]Тариф'!$D$48+'[3]Тариф'!$D$49+'[3]Тариф'!$D$50+'[3]Тариф'!$D$51+'[3]Тариф'!$D$52+'[3]Тариф'!$D$53+'[3]Тариф'!$D$54+'[3]Тариф'!$D$75+'[3]Тариф'!$D$76+'[3]Тариф'!$D$77+'[3]Тариф'!$D$85</f>
        <v>2.8594791266332704</v>
      </c>
      <c r="I19" s="124">
        <f>'[3]Тариф'!$E$39+'[3]Тариф'!$E$40+'[3]Тариф'!$E$41+'[3]Тариф'!$E$42+'[3]Тариф'!$E$43+'[3]Тариф'!$E$44+'[3]Тариф'!$E$45+'[3]Тариф'!$E$46+'[3]Тариф'!$E$47+'[3]Тариф'!$E$48+'[3]Тариф'!$E$49+'[3]Тариф'!$E$50+'[3]Тариф'!$E$51+'[3]Тариф'!$E$52+'[3]Тариф'!$E$53+'[3]Тариф'!$E$54+'[3]Тариф'!$E$75+'[3]Тариф'!$E$76+'[3]Тариф'!$E$77+'[3]Тариф'!$E$85</f>
        <v>30470.60957340413</v>
      </c>
      <c r="J19" s="125">
        <f>I19*J26</f>
        <v>60376.7814672755</v>
      </c>
      <c r="K19" s="143">
        <f>'[4]Тариф'!$D$39+'[4]Тариф'!$D$40+'[4]Тариф'!$D$41+'[4]Тариф'!$D$42+'[4]Тариф'!$D$43+'[4]Тариф'!$D$44+'[4]Тариф'!$D$45+'[4]Тариф'!$D$46+'[4]Тариф'!$D$47+'[4]Тариф'!$D$48+'[4]Тариф'!$D$49+'[4]Тариф'!$D$50+'[4]Тариф'!$D$51+'[4]Тариф'!$D$52+'[4]Тариф'!$D$53+'[4]Тариф'!$D$54+'[4]Тариф'!$D$75+'[4]Тариф'!$D$76+'[4]Тариф'!$D$77</f>
        <v>2.20395100947667</v>
      </c>
      <c r="L19" s="124">
        <f>'[4]Тариф'!$E$39+'[4]Тариф'!$E$40+'[4]Тариф'!$E$41+'[4]Тариф'!$E$42+'[4]Тариф'!$E$43+'[4]Тариф'!$E$44+'[4]Тариф'!$E$45+'[4]Тариф'!$E$46+'[4]Тариф'!$E$47+'[4]Тариф'!$E$48+'[4]Тариф'!$E$49+'[4]Тариф'!$E$50+'[4]Тариф'!$E$51+'[4]Тариф'!$E$52+'[4]Тариф'!$E$53+'[4]Тариф'!$E$54+'[4]Тариф'!$E$75+'[4]Тариф'!$E$76+'[4]Тариф'!$E$77</f>
        <v>22890.235184424702</v>
      </c>
      <c r="M19" s="125">
        <f>L19*M26</f>
        <v>58210.43160650669</v>
      </c>
      <c r="N19" s="7">
        <f>'[5]Тариф'!$D$39+'[5]Тариф'!$D$40+'[5]Тариф'!$D$41+'[5]Тариф'!$D$42+'[5]Тариф'!$D$43+'[5]Тариф'!$D$44+'[5]Тариф'!$D$45+'[5]Тариф'!$D$46+'[5]Тариф'!$D$48+'[5]Тариф'!$D$49+'[5]Тариф'!$D$50+'[5]Тариф'!$D$51+'[5]Тариф'!$D$52+'[5]Тариф'!$D$53+'[5]Тариф'!$D$54+'[5]Тариф'!$D$55+'[5]Тариф'!$D$76+'[5]Тариф'!$D$77+'[5]Тариф'!$D$78</f>
        <v>2.3865830303907023</v>
      </c>
      <c r="O19" s="124">
        <f>'[5]Тариф'!$E$39+'[5]Тариф'!$E$40+'[5]Тариф'!$E$41+'[5]Тариф'!$E$42+'[5]Тариф'!$E$43+'[5]Тариф'!$E$44+'[5]Тариф'!$E$45+'[5]Тариф'!$E$46+'[5]Тариф'!$E$48+'[5]Тариф'!$E$49+'[5]Тариф'!$E$50+'[5]Тариф'!$E$51+'[5]Тариф'!$E$52+'[5]Тариф'!$E$53+'[5]Тариф'!$E$54+'[5]Тариф'!$E$55+'[5]Тариф'!$E$76+'[5]Тариф'!$E$77+'[5]Тариф'!$E$78</f>
        <v>24523.572587082705</v>
      </c>
      <c r="P19" s="125">
        <f>O19*P26</f>
        <v>53390.742689042076</v>
      </c>
      <c r="Q19" s="7">
        <f>'[6]Тариф'!$D$39+'[6]Тариф'!$D$40+'[6]Тариф'!$D$41+'[6]Тариф'!$D$42+'[6]Тариф'!$D$43+'[6]Тариф'!$D$44+'[6]Тариф'!$D$45+'[6]Тариф'!$D$46+'[6]Тариф'!$D$48+'[6]Тариф'!$D$49+'[6]Тариф'!$D$50+'[6]Тариф'!$D$51+'[6]Тариф'!$D$52+'[6]Тариф'!$D$53+'[6]Тариф'!$D$54+'[6]Тариф'!$D$55+'[6]Тариф'!$D$76+'[6]Тариф'!$D$77+'[6]Тариф'!$D$78</f>
        <v>3.2477859939629137</v>
      </c>
      <c r="R19" s="124">
        <f>'[6]Тариф'!$E$39+'[6]Тариф'!$E$40+'[6]Тариф'!$E$41+'[6]Тариф'!$E$42+'[6]Тариф'!$E$43+'[6]Тариф'!$E$44+'[6]Тариф'!$E$45+'[6]Тариф'!$E$46+'[6]Тариф'!$E$48+'[6]Тариф'!$E$49+'[6]Тариф'!$E$50+'[6]Тариф'!$E$51+'[6]Тариф'!$E$52+'[6]Тариф'!$E$53+'[6]Тариф'!$E$54+'[6]Тариф'!$E$55+'[6]Тариф'!$E$76+'[6]Тариф'!$E$77+'[6]Тариф'!$E$78</f>
        <v>33809.452197153936</v>
      </c>
      <c r="S19" s="125">
        <f>R19*S26</f>
        <v>66870.66943556804</v>
      </c>
      <c r="T19" s="7">
        <f>'[7]Тариф'!$D$88+'[7]Тариф'!$D$39+'[7]Тариф'!$D$40+'[7]Тариф'!$D$41+'[7]Тариф'!$D$42+'[7]Тариф'!$D$43+'[7]Тариф'!$D$44+'[7]Тариф'!$D$45+'[7]Тариф'!$D$46+'[7]Тариф'!$D$48+'[7]Тариф'!$D$49+'[7]Тариф'!$D$50+'[7]Тариф'!$D$51+'[7]Тариф'!$D$52+'[7]Тариф'!$D$53+'[7]Тариф'!$D$54+'[7]Тариф'!$D$55+'[7]Тариф'!$D$76+'[7]Тариф'!$D$77+'[7]Тариф'!$D$78</f>
        <v>2.538680293376369</v>
      </c>
      <c r="U19" s="124">
        <f>'[7]Тариф'!$E$39+'[7]Тариф'!$E$40+'[7]Тариф'!$E$41+'[7]Тариф'!$E$42+'[7]Тариф'!$E$43+'[7]Тариф'!$E$44+'[7]Тариф'!$E$45+'[7]Тариф'!$E$46+'[7]Тариф'!$E$48+'[7]Тариф'!$E$49+'[7]Тариф'!$E$50+'[7]Тариф'!$E$51+'[7]Тариф'!$E$52+'[7]Тариф'!$E$53+'[7]Тариф'!$E$54+'[7]Тариф'!$E$55+'[7]Тариф'!$E$76+'[7]Тариф'!$E$77+'[7]Тариф'!$E$78+'[7]Тариф'!$E$88</f>
        <v>26278.38745279747</v>
      </c>
      <c r="V19" s="125">
        <f>U19*V26</f>
        <v>54863.54299394987</v>
      </c>
      <c r="W19" s="7">
        <f>'[8]Тариф'!$D$39+'[8]Тариф'!$D$40+'[8]Тариф'!$D$41+'[8]Тариф'!$D$42+'[8]Тариф'!$D$43+'[8]Тариф'!$D$44+'[8]Тариф'!$D$45+'[8]Тариф'!$D$46+'[8]Тариф'!$D$48+'[8]Тариф'!$D$49+'[8]Тариф'!$D$50+'[8]Тариф'!$D$51+'[8]Тариф'!$D$52+'[8]Тариф'!$D$53+'[8]Тариф'!$D$54+'[8]Тариф'!$D$55+'[8]Тариф'!$D$76+'[8]Тариф'!$D$77+'[8]Тариф'!$D$78+'[8]Тариф'!$D$87</f>
        <v>5.475262591117678</v>
      </c>
      <c r="X19" s="124">
        <f>'[8]Тариф'!$E$39+'[8]Тариф'!$E$40+'[8]Тариф'!$E$41+'[8]Тариф'!$E$42+'[8]Тариф'!$E$43+'[8]Тариф'!$E$44+'[8]Тариф'!$E$45+'[8]Тариф'!$E$46+'[8]Тариф'!$E$48+'[8]Тариф'!$E$49+'[8]Тариф'!$E$50+'[8]Тариф'!$E$51+'[8]Тариф'!$E$52+'[8]Тариф'!$E$53+'[8]Тариф'!$E$54+'[8]Тариф'!$E$55+'[8]Тариф'!$E$76+'[8]Тариф'!$E$77+'[8]Тариф'!$E$78+'[8]Тариф'!$E$87</f>
        <v>55959.373786259115</v>
      </c>
      <c r="Y19" s="125">
        <f>X19*Y26</f>
        <v>114795.98667437772</v>
      </c>
      <c r="Z19" s="4">
        <f>'[9]Тариф'!$D$39+'[9]Тариф'!$D$40+'[9]Тариф'!$D$41+'[9]Тариф'!$D$42+'[9]Тариф'!$D$43+'[9]Тариф'!$D$44+'[9]Тариф'!$D$45+'[9]Тариф'!$D$46+'[9]Тариф'!$D$48+'[9]Тариф'!$D$49+'[9]Тариф'!$D$50+'[9]Тариф'!$D$51+'[9]Тариф'!$D$52+'[9]Тариф'!$D$53+'[9]Тариф'!$D$54+'[9]Тариф'!$D$55+'[9]Тариф'!$D$76+'[9]Тариф'!$D$77+'[9]Тариф'!$D$78+'[9]Тариф'!$D$85</f>
        <v>3.3529193618234725</v>
      </c>
      <c r="AA19" s="124">
        <f>'[9]Тариф'!$E$39+'[9]Тариф'!$E$40+'[9]Тариф'!$E$41+'[9]Тариф'!$E$42+'[9]Тариф'!$E$43+'[9]Тариф'!$E$44+'[9]Тариф'!$E$45+'[9]Тариф'!$E$46+'[9]Тариф'!$E$48+'[9]Тариф'!$E$49+'[9]Тариф'!$E$50+'[9]Тариф'!$E$51+'[9]Тариф'!$E$52+'[9]Тариф'!$E$53+'[9]Тариф'!$E$54+'[9]Тариф'!$E$55+'[9]Тариф'!$E$76+'[9]Тариф'!$E$77+'[9]Тариф'!$E$78+'[9]Тариф'!$E$85</f>
        <v>34573.96329137892</v>
      </c>
      <c r="AB19" s="125">
        <f>AA19*AB26</f>
        <v>63999.93025380998</v>
      </c>
      <c r="AC19" s="4">
        <f>'[10]Тариф'!$D$39+'[10]Тариф'!$D$40+'[10]Тариф'!$D$41+'[10]Тариф'!$D$42+'[10]Тариф'!$D$43+'[10]Тариф'!$D$44+'[10]Тариф'!$D$45+'[10]Тариф'!$D$46+'[10]Тариф'!$D$47+'[10]Тариф'!$D$48+'[10]Тариф'!$D$49+'[10]Тариф'!$D$50+'[10]Тариф'!$D$51+'[10]Тариф'!$D$52+'[10]Тариф'!$D$53+'[10]Тариф'!$D$54+'[10]Тариф'!$D$74+'[10]Тариф'!$D$75+'[10]Тариф'!$D$76</f>
        <v>0.9041172585429954</v>
      </c>
      <c r="AD19" s="124">
        <f>'[10]Тариф'!$E$39+'[10]Тариф'!$E$40+'[10]Тариф'!$E$41+'[10]Тариф'!$E$42+'[10]Тариф'!$E$43+'[10]Тариф'!$E$44+'[10]Тариф'!$E$45+'[10]Тариф'!$E$46+'[10]Тариф'!$E$47+'[10]Тариф'!$E$48+'[10]Тариф'!$E$49+'[10]Тариф'!$E$50+'[10]Тариф'!$E$51+'[10]Тариф'!$E$52+'[10]Тариф'!$E$53+'[10]Тариф'!$E$54+'[10]Тариф'!$E$74+'[10]Тариф'!$E$75+'[10]Тариф'!$E$76</f>
        <v>4210.654896486438</v>
      </c>
      <c r="AE19" s="125">
        <f>AD19*AE26</f>
        <v>11277.874909971202</v>
      </c>
      <c r="AF19" s="4">
        <f>'[11]Тариф'!$D$39+'[11]Тариф'!$D$40+'[11]Тариф'!$D$41+'[11]Тариф'!$D$42+'[11]Тариф'!$D$43+'[11]Тариф'!$D$44+'[11]Тариф'!$D$45+'[11]Тариф'!$D$46+'[11]Тариф'!$D$47+'[11]Тариф'!$D$48+'[11]Тариф'!$D$49+'[11]Тариф'!$D$50+'[11]Тариф'!$D$51+'[11]Тариф'!$D$52+'[11]Тариф'!$D$53+'[11]Тариф'!$D$54+'[11]Тариф'!$D$75+'[11]Тариф'!$D$76+'[11]Тариф'!$D$77+'[11]Тариф'!$D$84+'[11]Тариф'!$D$85</f>
        <v>4.5429582921507885</v>
      </c>
      <c r="AG19" s="124">
        <f>'[11]Тариф'!$E$39+'[11]Тариф'!$E$40+'[11]Тариф'!$E$41+'[11]Тариф'!$E$42+'[11]Тариф'!$E$43+'[11]Тариф'!$E$44+'[11]Тариф'!$E$45+'[11]Тариф'!$E$46+'[11]Тариф'!$E$47+'[11]Тариф'!$E$48+'[11]Тариф'!$E$49+'[11]Тариф'!$E$50+'[11]Тариф'!$E$51+'[11]Тариф'!$E$52+'[11]Тариф'!$E$53+'[11]Тариф'!$E$54+'[11]Тариф'!$E$75+'[11]Тариф'!$E$76+'[11]Тариф'!$E$77+'[11]Тариф'!$E$84+'[11]Тариф'!$E$85</f>
        <v>65113.31260973882</v>
      </c>
      <c r="AH19" s="125">
        <f>AG19*AH26</f>
        <v>122757.41530613946</v>
      </c>
      <c r="AI19" s="5">
        <f>'[12]Тариф'!$D$39+'[12]Тариф'!$D$40+'[12]Тариф'!$D$41+'[12]Тариф'!$D$42+'[12]Тариф'!$D$43+'[12]Тариф'!$D$44+'[12]Тариф'!$D$45+'[12]Тариф'!$D$46+'[12]Тариф'!$D$47+'[12]Тариф'!$D$48+'[12]Тариф'!$D$49+'[12]Тариф'!$D$50+'[12]Тариф'!$D$51+'[12]Тариф'!$D$52+'[12]Тариф'!$D$53+'[12]Тариф'!$D$54+'[12]Тариф'!$D$75+'[12]Тариф'!$D$76+'[12]Тариф'!$D$77</f>
        <v>0.773440460389737</v>
      </c>
      <c r="AJ19" s="124">
        <f>'[12]Тариф'!$E$39+'[12]Тариф'!$E$40+'[12]Тариф'!$E$41+'[12]Тариф'!$E$42+'[12]Тариф'!$E$43+'[12]Тариф'!$E$44+'[12]Тариф'!$E$45+'[12]Тариф'!$E$46+'[12]Тариф'!$E$47+'[12]Тариф'!$E$48+'[12]Тариф'!$E$49+'[12]Тариф'!$E$50+'[12]Тариф'!$E$51+'[12]Тариф'!$E$52+'[12]Тариф'!$E$53+'[12]Тариф'!$E$54+'[12]Тариф'!$E$75+'[12]Тариф'!$E$76+'[12]Тариф'!$E$77</f>
        <v>4325.079054499409</v>
      </c>
      <c r="AK19" s="125">
        <f>AJ19*AK26</f>
        <v>8110.996840996935</v>
      </c>
      <c r="AL19" s="5">
        <f>'[13]Тариф'!$D$39+'[13]Тариф'!$D$40+'[13]Тариф'!$D$41+'[13]Тариф'!$D$42+'[13]Тариф'!$D$43+'[13]Тариф'!$D$44+'[13]Тариф'!$D$45+'[13]Тариф'!$D$46+'[13]Тариф'!$D$48+'[13]Тариф'!$D$49+'[13]Тариф'!$D$50+'[13]Тариф'!$D$51+'[13]Тариф'!$D$52+'[13]Тариф'!$D$53+'[13]Тариф'!$D$54+'[13]Тариф'!$D$55+'[13]Тариф'!$D$76+'[13]Тариф'!$D$77+'[13]Тариф'!$D$78</f>
        <v>1.6215146152298916</v>
      </c>
      <c r="AM19" s="124">
        <f>'[13]Тариф'!$E$39+'[13]Тариф'!$E$40+'[13]Тариф'!$E$41+'[13]Тариф'!$E$42+'[13]Тариф'!$E$43+'[13]Тариф'!$E$44+'[13]Тариф'!$E$45+'[13]Тариф'!$E$46+'[13]Тариф'!$E$48+'[13]Тариф'!$E$49+'[13]Тариф'!$E$50+'[13]Тариф'!$E$51+'[13]Тариф'!$E$52+'[13]Тариф'!$E$53+'[13]Тариф'!$E$54+'[13]Тариф'!$E$55+'[13]Тариф'!$E$76+'[13]Тариф'!$E$77+'[13]Тариф'!$E$78</f>
        <v>5709.028657301402</v>
      </c>
      <c r="AN19" s="125">
        <f>AM19*AN26</f>
        <v>10995.795436873577</v>
      </c>
      <c r="AO19" s="5">
        <f>'[14]Тариф'!$D$39+'[14]Тариф'!$D$40+'[14]Тариф'!$D$41+'[14]Тариф'!$D$42+'[14]Тариф'!$D$43+'[14]Тариф'!$D$44+'[14]Тариф'!$D$45+'[14]Тариф'!$D$46+'[14]Тариф'!$D$48+'[14]Тариф'!$D$49+'[14]Тариф'!$D$50+'[14]Тариф'!$D$51+'[14]Тариф'!$D$52+'[14]Тариф'!$D$53+'[14]Тариф'!$D$54+'[14]Тариф'!$D$55+'[14]Тариф'!$D$76+'[14]Тариф'!$D$77+'[14]Тариф'!$D$78</f>
        <v>2.1978805950386384</v>
      </c>
      <c r="AP19" s="124">
        <f>'[14]Тариф'!$E$39+'[14]Тариф'!$E$40+'[14]Тариф'!$E$41+'[14]Тариф'!$E$42+'[14]Тариф'!$E$43+'[14]Тариф'!$E$44+'[14]Тариф'!$E$45+'[14]Тариф'!$E$46+'[14]Тариф'!$E$48+'[14]Тариф'!$E$49+'[14]Тариф'!$E$50+'[14]Тариф'!$E$51+'[14]Тариф'!$E$52+'[14]Тариф'!$E$53+'[14]Тариф'!$E$54+'[14]Тариф'!$E$55+'[14]Тариф'!$E$76+'[14]Тариф'!$E$77+'[14]Тариф'!$E$78</f>
        <v>12831.226913835573</v>
      </c>
      <c r="AQ19" s="125">
        <f>AP19*AQ26</f>
        <v>23947.047819400203</v>
      </c>
      <c r="AR19" s="5">
        <f>'[15]Тариф'!$D$39+'[15]Тариф'!$D$40+'[15]Тариф'!$D$41+'[15]Тариф'!$D$42+'[15]Тариф'!$D$43+'[15]Тариф'!$D$44+'[15]Тариф'!$D$45+'[15]Тариф'!$D$46+'[15]Тариф'!$D$47+'[15]Тариф'!$D$48+'[15]Тариф'!$D$49+'[15]Тариф'!$D$50+'[15]Тариф'!$D$51+'[15]Тариф'!$D$52+'[15]Тариф'!$D$53+'[15]Тариф'!$D$54+'[15]Тариф'!$D$75+'[15]Тариф'!$D$76+'[15]Тариф'!$D$77</f>
        <v>1.532004240782244</v>
      </c>
      <c r="AS19" s="124">
        <f>'[15]Тариф'!$E$39+'[15]Тариф'!$E$40+'[15]Тариф'!$E$41+'[15]Тариф'!$E$42+'[15]Тариф'!$E$43+'[15]Тариф'!$E$44+'[15]Тариф'!$E$45+'[15]Тариф'!$E$46+'[15]Тариф'!$E$47+'[15]Тариф'!$E$48+'[15]Тариф'!$E$49+'[15]Тариф'!$E$50+'[15]Тариф'!$E$51+'[15]Тариф'!$E$52+'[15]Тариф'!$E$53+'[15]Тариф'!$E$54+'[15]Тариф'!$E$75+'[15]Тариф'!$E$76+'[15]Тариф'!$E$77</f>
        <v>7035.5762753683775</v>
      </c>
      <c r="AT19" s="126">
        <f>AS19*AT26</f>
        <v>13205.4971278396</v>
      </c>
      <c r="AU19" s="5">
        <f>'[17]Тариф'!$D$39+'[17]Тариф'!$D$40+'[17]Тариф'!$D$41+'[17]Тариф'!$D$42+'[17]Тариф'!$D$43+'[17]Тариф'!$D$44+'[17]Тариф'!$D$45+'[17]Тариф'!$D$46+'[17]Тариф'!$D$47+'[17]Тариф'!$D$48+'[17]Тариф'!$D$49+'[17]Тариф'!$D$50+'[17]Тариф'!$D$51+'[17]Тариф'!$D$52+'[17]Тариф'!$D$53+'[17]Тариф'!$D$54+'[17]Тариф'!$D$75+'[17]Тариф'!$D$76+'[17]Тариф'!$D$77+'[17]Тариф'!$D$84</f>
        <v>3.733138111559994</v>
      </c>
      <c r="AV19" s="124">
        <f>'[17]Тариф'!$E$39+'[17]Тариф'!$E$40+'[17]Тариф'!$E$41+'[17]Тариф'!$E$42+'[17]Тариф'!$E$43+'[17]Тариф'!$E$44+'[17]Тариф'!$E$45+'[17]Тариф'!$E$46+'[17]Тариф'!$E$47+'[17]Тариф'!$E$48+'[17]Тариф'!$E$49+'[17]Тариф'!$E$50+'[17]Тариф'!$E$51+'[17]Тариф'!$E$52+'[17]Тариф'!$E$53+'[17]Тариф'!$E$54+'[17]Тариф'!$E$75+'[17]Тариф'!$E$76+'[17]Тариф'!$E$77+'[17]Тариф'!$E$84</f>
        <v>15688.139600019716</v>
      </c>
      <c r="AW19" s="126">
        <f>AV19*AW26</f>
        <v>29530.731661957416</v>
      </c>
      <c r="AX19" s="5">
        <f>'[18]Тариф'!$D$40+'[18]Тариф'!$D$41+'[18]Тариф'!$D$42+'[18]Тариф'!$D$43+'[18]Тариф'!$D$44+'[18]Тариф'!$D$45+'[18]Тариф'!$D$46+'[18]Тариф'!$D$47+'[18]Тариф'!$D$48+'[18]Тариф'!$D$49+'[18]Тариф'!$D$50+'[18]Тариф'!$D$51+'[18]Тариф'!$D$52+'[18]Тариф'!$D$53+'[18]Тариф'!$D$54+'[18]Тариф'!$D$55+'[18]Тариф'!$D$76+'[18]Тариф'!$D$77+'[18]Тариф'!$D$78</f>
        <v>2.9606056074695273</v>
      </c>
      <c r="AY19" s="124">
        <f>'[18]Тариф'!$E$40+'[18]Тариф'!$E$41+'[18]Тариф'!$E$42+'[18]Тариф'!$E$43+'[18]Тариф'!$E$44+'[18]Тариф'!$E$45+'[18]Тариф'!$E$46+'[18]Тариф'!$E$47+'[18]Тариф'!$E$48+'[18]Тариф'!$E$49+'[18]Тариф'!$E$50+'[18]Тариф'!$E$51+'[18]Тариф'!$E$52+'[18]Тариф'!$E$53+'[18]Тариф'!$E$54+'[18]Тариф'!$E$55+'[18]Тариф'!$E$76+'[18]Тариф'!$E$77+'[18]Тариф'!$E$78</f>
        <v>25039.61798573427</v>
      </c>
      <c r="AZ19" s="125">
        <f>AY19*AZ26</f>
        <v>28110.7472749955</v>
      </c>
      <c r="BA19" s="5">
        <f>'[19]Тариф'!$D$40+'[19]Тариф'!$D$41+'[19]Тариф'!$D$42+'[19]Тариф'!$D$43+'[19]Тариф'!$D$44+'[19]Тариф'!$D$45+'[19]Тариф'!$D$46+'[19]Тариф'!$D$47+'[19]Тариф'!$D$48+'[19]Тариф'!$D$49+'[19]Тариф'!$D$50+'[19]Тариф'!$D$51+'[19]Тариф'!$D$52+'[19]Тариф'!$D$53+'[19]Тариф'!$D$54+'[19]Тариф'!$D$55+'[19]Тариф'!$D$76+'[19]Тариф'!$D$77+'[19]Тариф'!$D$78+'[19]Тариф'!$D$84+'[19]Тариф'!$D$85</f>
        <v>7.099210575315766</v>
      </c>
      <c r="BB19" s="124">
        <f>'[19]Тариф'!$E$40+'[19]Тариф'!$E$41+'[19]Тариф'!$E$42+'[19]Тариф'!$E$43+'[19]Тариф'!$E$44+'[19]Тариф'!$E$45+'[19]Тариф'!$E$46+'[19]Тариф'!$E$47+'[19]Тариф'!$E$48+'[19]Тариф'!$E$49+'[19]Тариф'!$E$50+'[19]Тариф'!$E$51+'[19]Тариф'!$E$52+'[19]Тариф'!$E$53+'[19]Тариф'!$E$54+'[19]Тариф'!$E$55+'[19]Тариф'!$E$76+'[19]Тариф'!$E$77+'[19]Тариф'!$E$78+'[19]Тариф'!$E$84+'[19]Тариф'!$E$85</f>
        <v>62904.68506575794</v>
      </c>
      <c r="BC19" s="125">
        <f>BB19*BC26</f>
        <v>64138.641470569564</v>
      </c>
      <c r="BD19" s="5">
        <f>'[20]Тариф'!$D$40+'[20]Тариф'!$D$41+'[20]Тариф'!$D$42+'[20]Тариф'!$D$43+'[20]Тариф'!$D$44+'[20]Тариф'!$D$45+'[20]Тариф'!$D$46+'[20]Тариф'!$D$47+'[20]Тариф'!$D$49+'[20]Тариф'!$D$50+'[20]Тариф'!$D$51+'[20]Тариф'!$D$52+'[20]Тариф'!$D$53+'[20]Тариф'!$D$54+'[20]Тариф'!$D$55+'[20]Тариф'!$D$56+'[20]Тариф'!$D$77+'[20]Тариф'!$D$78+'[20]Тариф'!$D$79+'[20]Тариф'!$D$85+'[20]Тариф'!$D$86</f>
        <v>6.260242760420183</v>
      </c>
      <c r="BE19" s="124">
        <f>'[20]Тариф'!$E$40+'[20]Тариф'!$E$41+'[20]Тариф'!$E$42+'[20]Тариф'!$E$43+'[20]Тариф'!$E$44+'[20]Тариф'!$E$45+'[20]Тариф'!$E$46+'[20]Тариф'!$E$47+'[20]Тариф'!$E$49+'[20]Тариф'!$E$50+'[20]Тариф'!$E$51+'[20]Тариф'!$E$52+'[20]Тариф'!$E$53+'[20]Тариф'!$E$54+'[20]Тариф'!$E$55+'[20]Тариф'!$E$56+'[20]Тариф'!$E$77+'[20]Тариф'!$E$78+'[20]Тариф'!$E$79+'[20]Тариф'!$E$85+'[20]Тариф'!$E$86</f>
        <v>61938.84187159729</v>
      </c>
      <c r="BF19" s="125">
        <f>BE19*BF26</f>
        <v>81146.03667172039</v>
      </c>
      <c r="BG19" s="5">
        <f>'[21]Тариф'!$D$40+'[21]Тариф'!$D$41+'[21]Тариф'!$D$42+'[21]Тариф'!$D$43+'[21]Тариф'!$D$44+'[21]Тариф'!$D$45+'[21]Тариф'!$D$46+'[21]Тариф'!$D$47+'[21]Тариф'!$D$49+'[21]Тариф'!$D$50+'[21]Тариф'!$D$51+'[21]Тариф'!$D$52+'[21]Тариф'!$D$53+'[21]Тариф'!$D$54+'[21]Тариф'!$D$55+'[21]Тариф'!$D$56+'[21]Тариф'!$D$77+'[21]Тариф'!$D$78+'[21]Тариф'!$D$79+'[21]Тариф'!$D$86</f>
        <v>3.5176763618590448</v>
      </c>
      <c r="BH19" s="124">
        <f>'[21]Тариф'!$E$40+'[21]Тариф'!$E$41+'[21]Тариф'!$E$42+'[21]Тариф'!$E$43+'[21]Тариф'!$E$44+'[21]Тариф'!$E$45+'[21]Тариф'!$E$46+'[21]Тариф'!$E$47+'[21]Тариф'!$E$49+'[21]Тариф'!$E$50+'[21]Тариф'!$E$51+'[21]Тариф'!$E$52+'[21]Тариф'!$E$53+'[21]Тариф'!$E$54+'[21]Тариф'!$E$55+'[21]Тариф'!$E$56+'[21]Тариф'!$E$77+'[21]Тариф'!$E$78+'[21]Тариф'!$E$79+'[21]Тариф'!$E$86</f>
        <v>53626.27260126876</v>
      </c>
      <c r="BI19" s="125">
        <f>BH19*BI26</f>
        <v>64812.50704283903</v>
      </c>
      <c r="BJ19" s="5">
        <f>'[22]Тариф'!$D$41+'[22]Тариф'!$D$42+'[22]Тариф'!$D$43+'[22]Тариф'!$D$44+'[22]Тариф'!$D$45+'[22]Тариф'!$D$46+'[22]Тариф'!$D$47+'[22]Тариф'!$D$48+'[22]Тариф'!$D$49+'[22]Тариф'!$D$50+'[22]Тариф'!$D$51+'[22]Тариф'!$D$52+'[22]Тариф'!$D$53+'[22]Тариф'!$D$54+'[22]Тариф'!$D$55+'[22]Тариф'!$D$56+'[22]Тариф'!$D$77+'[22]Тариф'!$D$78+'[22]Тариф'!$D$79+'[22]Тариф'!$D$86+'[22]Тариф'!$D$87</f>
        <v>5.122714861697109</v>
      </c>
      <c r="BK19" s="124">
        <f>'[22]Тариф'!$E$41+'[22]Тариф'!$E$42+'[22]Тариф'!$E$43+'[22]Тариф'!$E$44+'[22]Тариф'!$E$45+'[22]Тариф'!$E$46+'[22]Тариф'!$E$47+'[22]Тариф'!$E$48+'[22]Тариф'!$E$49+'[22]Тариф'!$E$50+'[22]Тариф'!$E$51+'[22]Тариф'!$E$52+'[22]Тариф'!$E$53+'[22]Тариф'!$E$54+'[22]Тариф'!$E$55+'[22]Тариф'!$E$56+'[22]Тариф'!$E$77+'[22]Тариф'!$E$78+'[22]Тариф'!$E$79+'[22]Тариф'!$E$86+'[22]Тариф'!$E$87</f>
        <v>81340.51565997138</v>
      </c>
      <c r="BL19" s="123">
        <f>BK19*BL26</f>
        <v>98347.57604448221</v>
      </c>
      <c r="BM19" s="5">
        <f>'[23]Тариф'!$D$40+'[23]Тариф'!$D$41+'[23]Тариф'!$D$42+'[23]Тариф'!$D$43+'[23]Тариф'!$D$44+'[23]Тариф'!$D$45+'[23]Тариф'!$D$46+'[23]Тариф'!$D$47+'[23]Тариф'!$D$49+'[23]Тариф'!$D$50+'[23]Тариф'!$D$51+'[23]Тариф'!$D$52+'[23]Тариф'!$D$53+'[23]Тариф'!$D$54+'[23]Тариф'!$D$55+'[23]Тариф'!$D$56+'[23]Тариф'!$D$77+'[23]Тариф'!$D$78+'[23]Тариф'!$D$79+'[23]Тариф'!$D$87</f>
        <v>4.402721185263617</v>
      </c>
      <c r="BN19" s="124">
        <f>'[23]Тариф'!$E$40+'[23]Тариф'!$E$41+'[23]Тариф'!$E$42+'[23]Тариф'!$E$43+'[23]Тариф'!$E$44+'[23]Тариф'!$E$45+'[23]Тариф'!$E$46+'[23]Тариф'!$E$47+'[23]Тариф'!$E$49+'[23]Тариф'!$E$50+'[23]Тариф'!$E$51+'[23]Тариф'!$E$52+'[23]Тариф'!$E$53+'[23]Тариф'!$E$54+'[23]Тариф'!$E$55+'[23]Тариф'!$E$56+'[23]Тариф'!$E$77+'[23]Тариф'!$E$78+'[23]Тариф'!$E$79+'[23]Тариф'!$E$87</f>
        <v>67895.2439421873</v>
      </c>
      <c r="BO19" s="123">
        <f>BN19*BO26</f>
        <v>72590.99180856156</v>
      </c>
      <c r="BP19" s="5">
        <f>'[16]Тариф'!$D$40+'[16]Тариф'!$D$41+'[16]Тариф'!$D$42+'[16]Тариф'!$D$43+'[16]Тариф'!$D$44+'[16]Тариф'!$D$45+'[16]Тариф'!$D$46+'[16]Тариф'!$D$47+'[16]Тариф'!$D$49+'[16]Тариф'!$D$50+'[16]Тариф'!$D$51+'[16]Тариф'!$D$52+'[16]Тариф'!$D$53+'[16]Тариф'!$D$54+'[16]Тариф'!$D$55+'[16]Тариф'!$D$56+'[16]Тариф'!$D$77+'[16]Тариф'!$D$78+'[16]Тариф'!$D$79+'[16]Тариф'!$D$86</f>
        <v>4.322094642465297</v>
      </c>
      <c r="BQ19" s="124">
        <f>'[16]Тариф'!$E$40+'[16]Тариф'!$E$41+'[16]Тариф'!$E$42+'[16]Тариф'!$E$43+'[16]Тариф'!$E$44+'[16]Тариф'!$E$45+'[16]Тариф'!$E$46+'[16]Тариф'!$E$47+'[16]Тариф'!$E$49+'[16]Тариф'!$E$50+'[16]Тариф'!$E$51+'[16]Тариф'!$E$52+'[16]Тариф'!$E$53+'[16]Тариф'!$E$54+'[16]Тариф'!$E$55+'[16]Тариф'!$E$56+'[16]Тариф'!$E$77+'[16]Тариф'!$E$78+'[16]Тариф'!$E$79+'[16]Тариф'!$E$86</f>
        <v>66994.19579606909</v>
      </c>
      <c r="BR19" s="125">
        <f>BQ19*BR26</f>
        <v>96344.83164123946</v>
      </c>
    </row>
    <row r="20" spans="1:70" ht="24.75" customHeight="1">
      <c r="A20" s="137" t="s">
        <v>21</v>
      </c>
      <c r="B20" s="6">
        <v>0</v>
      </c>
      <c r="C20" s="124">
        <v>0</v>
      </c>
      <c r="D20" s="123">
        <f>C20*D26</f>
        <v>0</v>
      </c>
      <c r="E20" s="7">
        <f>'[2]Тариф'!$D$47</f>
        <v>0.3260324927471547</v>
      </c>
      <c r="F20" s="124">
        <f>'[2]Тариф'!$E$47</f>
        <v>3506.28384</v>
      </c>
      <c r="G20" s="123">
        <f>F20*G26</f>
        <v>7255.869497808659</v>
      </c>
      <c r="H20" s="7">
        <v>0</v>
      </c>
      <c r="I20" s="124">
        <f>H20/H15*I15</f>
        <v>0</v>
      </c>
      <c r="J20" s="125">
        <f>I20*J26</f>
        <v>0</v>
      </c>
      <c r="K20" s="143">
        <v>0</v>
      </c>
      <c r="L20" s="124">
        <v>0</v>
      </c>
      <c r="M20" s="125">
        <f>L20*M26</f>
        <v>0</v>
      </c>
      <c r="N20" s="7">
        <f>'[5]Тариф'!$D$47</f>
        <v>0.27913588695550623</v>
      </c>
      <c r="O20" s="124">
        <f>'[5]Тариф'!$E$47</f>
        <v>2868.28872</v>
      </c>
      <c r="P20" s="125">
        <f>O20*P26</f>
        <v>6244.606672360016</v>
      </c>
      <c r="Q20" s="7">
        <f>'[6]Тариф'!$D$47</f>
        <v>0.2755320576368876</v>
      </c>
      <c r="R20" s="124">
        <f>'[6]Тариф'!$E$47</f>
        <v>2868.28872</v>
      </c>
      <c r="S20" s="125">
        <f>R20*S26</f>
        <v>5673.099514372923</v>
      </c>
      <c r="T20" s="7">
        <f>'[7]Тариф'!$D$47</f>
        <v>0.266439176134168</v>
      </c>
      <c r="U20" s="124">
        <f>'[7]Тариф'!$E$47</f>
        <v>2757.9652</v>
      </c>
      <c r="V20" s="125">
        <f>U20*V26</f>
        <v>5758.0299627521335</v>
      </c>
      <c r="W20" s="7">
        <f>'[8]Тариф'!$D$47</f>
        <v>0.280643489491605</v>
      </c>
      <c r="X20" s="124">
        <f>'[8]Тариф'!$E$47</f>
        <v>2868.28872</v>
      </c>
      <c r="Y20" s="125">
        <f>X20*Y26</f>
        <v>5884.055009926506</v>
      </c>
      <c r="Z20" s="4">
        <f>'[9]Тариф'!$D$47</f>
        <v>0.26746239186935106</v>
      </c>
      <c r="AA20" s="124">
        <f>'[9]Тариф'!$E$47</f>
        <v>2757.9652</v>
      </c>
      <c r="AB20" s="125">
        <f>AA20*AB26</f>
        <v>5105.274710766182</v>
      </c>
      <c r="AC20" s="4">
        <v>0</v>
      </c>
      <c r="AD20" s="124">
        <v>0</v>
      </c>
      <c r="AE20" s="125">
        <f>AD20*AE26</f>
        <v>0</v>
      </c>
      <c r="AF20" s="4">
        <v>0</v>
      </c>
      <c r="AG20" s="124">
        <v>0</v>
      </c>
      <c r="AH20" s="125">
        <f>AG20*AH26</f>
        <v>0</v>
      </c>
      <c r="AI20" s="5">
        <v>0</v>
      </c>
      <c r="AJ20" s="124">
        <v>0</v>
      </c>
      <c r="AK20" s="125">
        <f>AJ20*AK26</f>
        <v>0</v>
      </c>
      <c r="AL20" s="5">
        <f>'[13]Тариф'!$D$47</f>
        <v>0.41679034310384017</v>
      </c>
      <c r="AM20" s="124">
        <f>'[13]Тариф'!$E$47</f>
        <v>1467.4354400000002</v>
      </c>
      <c r="AN20" s="125">
        <f>AM20*AN26</f>
        <v>2826.333669637894</v>
      </c>
      <c r="AO20" s="5">
        <f>'[14]Тариф'!$D$47</f>
        <v>0.37712515244946904</v>
      </c>
      <c r="AP20" s="124">
        <f>'[14]Тариф'!$E$47</f>
        <v>2201.65664</v>
      </c>
      <c r="AQ20" s="125">
        <f>AP20*AQ26</f>
        <v>4108.973926969523</v>
      </c>
      <c r="AR20" s="5">
        <v>0</v>
      </c>
      <c r="AS20" s="124">
        <v>0</v>
      </c>
      <c r="AT20" s="126">
        <f>AS20*AT26</f>
        <v>0</v>
      </c>
      <c r="AU20" s="5">
        <v>0</v>
      </c>
      <c r="AV20" s="124">
        <v>0</v>
      </c>
      <c r="AW20" s="126">
        <f>AV20*AW26</f>
        <v>0</v>
      </c>
      <c r="AX20" s="5">
        <v>0</v>
      </c>
      <c r="AY20" s="124">
        <v>0</v>
      </c>
      <c r="AZ20" s="125">
        <f>AY20*AZ26</f>
        <v>0</v>
      </c>
      <c r="BA20" s="5">
        <v>0</v>
      </c>
      <c r="BB20" s="124">
        <v>0</v>
      </c>
      <c r="BC20" s="125">
        <f>BB20*BC26</f>
        <v>0</v>
      </c>
      <c r="BD20" s="5">
        <f>'[20]Тариф'!$D$48</f>
        <v>0.2342434202546998</v>
      </c>
      <c r="BE20" s="124">
        <f>'[20]Тариф'!$E$48</f>
        <v>2317.6043999999997</v>
      </c>
      <c r="BF20" s="125">
        <f>BE20*BF26</f>
        <v>3036.292025330545</v>
      </c>
      <c r="BG20" s="5">
        <f>'[21]Тариф'!$D$48</f>
        <v>0.2371283401553316</v>
      </c>
      <c r="BH20" s="124">
        <f>'[21]Тариф'!$E$48</f>
        <v>3614.97412</v>
      </c>
      <c r="BI20" s="125">
        <f>BH20*BI26</f>
        <v>4369.043833313851</v>
      </c>
      <c r="BJ20" s="5">
        <v>0</v>
      </c>
      <c r="BK20" s="124">
        <v>0</v>
      </c>
      <c r="BL20" s="123">
        <f>BK20*BL26</f>
        <v>0</v>
      </c>
      <c r="BM20" s="5">
        <f>'[23]Тариф'!$D$48</f>
        <v>0.3791851736570436</v>
      </c>
      <c r="BN20" s="124">
        <f>'[23]Тариф'!$E$48</f>
        <v>5847.4904</v>
      </c>
      <c r="BO20" s="123">
        <f>BN20*BO26</f>
        <v>6251.9125505828115</v>
      </c>
      <c r="BP20" s="5">
        <f>'[16]Тариф'!$D$48</f>
        <v>0.2332181182421099</v>
      </c>
      <c r="BQ20" s="124">
        <f>'[16]Тариф'!$E$48</f>
        <v>3614.97412</v>
      </c>
      <c r="BR20" s="125">
        <f>BQ20*BR26</f>
        <v>5198.720110605066</v>
      </c>
    </row>
    <row r="21" spans="1:70" ht="26.25" customHeight="1">
      <c r="A21" s="137" t="s">
        <v>22</v>
      </c>
      <c r="B21" s="6">
        <f>'[1]Тариф'!$D$55+'[1]Тариф'!$D$56+'[1]Тариф'!$D$78+'[1]Тариф'!$D$79+'[1]Тариф'!$D$80+'[1]Тариф'!$D$81</f>
        <v>0.11447710359555274</v>
      </c>
      <c r="C21" s="124">
        <f>'[1]Тариф'!$E$78+'[1]Тариф'!$E$79+'[1]Тариф'!$E$80+'[1]Тариф'!$E$81+'[1]Тариф'!$E$55+'[1]Тариф'!$E$56</f>
        <v>1225.225544362482</v>
      </c>
      <c r="D21" s="123">
        <f>C21*D26</f>
        <v>2540.1974130500294</v>
      </c>
      <c r="E21" s="7">
        <f>'[2]Тариф'!$D$56+'[2]Тариф'!$D$57+'[2]Тариф'!$D$79+'[2]Тариф'!$D$80+'[2]Тариф'!$D$81+'[2]Тариф'!$D$82</f>
        <v>0.16129142511144284</v>
      </c>
      <c r="F21" s="124">
        <f>'[2]Тариф'!$E$56+'[2]Тариф'!$E$57+'[2]Тариф'!$E$79+'[2]Тариф'!$E$80+'[2]Тариф'!$E$81+'[2]Тариф'!$E$82</f>
        <v>1734.5925022185013</v>
      </c>
      <c r="G21" s="123">
        <f>F21*G26</f>
        <v>3589.5487651036324</v>
      </c>
      <c r="H21" s="7">
        <f>'[3]Тариф'!$D$81+'[3]Тариф'!$D$80+'[3]Тариф'!$D$79+'[3]Тариф'!$D$78+'[3]Тариф'!$D$55+'[3]Тариф'!$D$56</f>
        <v>0.08920245909066715</v>
      </c>
      <c r="I21" s="124">
        <f>'[3]Тариф'!$E$55+'[3]Тариф'!$E$56+'[3]Тариф'!$E$78+'[3]Тариф'!$E$79+'[3]Тариф'!$E$80+'[3]Тариф'!$E$81</f>
        <v>950.5414040701492</v>
      </c>
      <c r="J21" s="125">
        <f>I21*J26</f>
        <v>1883.474975808599</v>
      </c>
      <c r="K21" s="143">
        <f>'[4]Тариф'!$D$81+'[4]Тариф'!$D$80+'[4]Тариф'!$D$79+'[4]Тариф'!$D$78+'[4]Тариф'!$D$55+'[4]Тариф'!$D$56</f>
        <v>0.17129600879588963</v>
      </c>
      <c r="L21" s="124">
        <f>'[4]Тариф'!$E$81+'[4]Тариф'!$E$80+'[4]Тариф'!$E$79+'[4]Тариф'!$E$78+'[4]Тариф'!$E$56+'[4]Тариф'!$E$55</f>
        <v>1779.08034735411</v>
      </c>
      <c r="M21" s="125">
        <f>L21*M26</f>
        <v>4524.245122330724</v>
      </c>
      <c r="N21" s="7">
        <f>'[5]Тариф'!$D$56+'[5]Тариф'!$D$57+'[5]Тариф'!$D$79+'[5]Тариф'!$D$80+'[5]Тариф'!$D$81+'[5]Тариф'!$D$82+'[5]Тариф'!$D$88</f>
        <v>1.283891822796007</v>
      </c>
      <c r="O21" s="124">
        <f>'[5]Тариф'!$E$88+'[5]Тариф'!$E$82+'[5]Тариф'!$E$81+'[5]Тариф'!$E$80+'[5]Тариф'!$E$79+'[5]Тариф'!$E$57+'[5]Тариф'!$E$56</f>
        <v>13192.758814322648</v>
      </c>
      <c r="P21" s="125">
        <f>O21*P26</f>
        <v>28722.20956848292</v>
      </c>
      <c r="Q21" s="7">
        <f>'[6]Тариф'!$D$56+'[6]Тариф'!$D$57+'[6]Тариф'!$D$79+'[6]Тариф'!$D$80+'[6]Тариф'!$D$81+'[6]Тариф'!$D$82</f>
        <v>0.18681922536127776</v>
      </c>
      <c r="R21" s="124">
        <f>'[6]Тариф'!$E$56+'[6]Тариф'!$E$57+'[6]Тариф'!$E$79+'[6]Тариф'!$E$80+'[6]Тариф'!$E$81+'[6]Тариф'!$E$82</f>
        <v>1944.7881360109016</v>
      </c>
      <c r="S21" s="125">
        <f>R21*S26</f>
        <v>3846.5362824289423</v>
      </c>
      <c r="T21" s="7">
        <f>'[7]Тариф'!$D$56+'[7]Тариф'!$D$57+'[7]Тариф'!$D$79+'[7]Тариф'!$D$80+'[7]Тариф'!$D$81+'[7]Тариф'!$D$82</f>
        <v>0.09182910233307723</v>
      </c>
      <c r="U21" s="124">
        <f>'[7]Тариф'!$E$56+'[7]Тариф'!$E$57+'[7]Тариф'!$E$79+'[7]Тариф'!$E$80+'[7]Тариф'!$E$81+'[7]Тариф'!$E$82</f>
        <v>950.5414040701492</v>
      </c>
      <c r="V21" s="125">
        <f>U21*V26</f>
        <v>1984.5231859605776</v>
      </c>
      <c r="W21" s="7">
        <f>'[8]Тариф'!$D$82+'[8]Тариф'!$D$81+'[8]Тариф'!$D$80+'[8]Тариф'!$D$79+'[8]Тариф'!$D$56+'[8]Тариф'!$D$57</f>
        <v>0.09300432508220315</v>
      </c>
      <c r="X21" s="124">
        <f>'[8]Тариф'!$E$79+'[8]Тариф'!$E$80+'[8]Тариф'!$E$81+'[8]Тариф'!$E$82+'[8]Тариф'!$E$56+'[8]Тариф'!$E$57</f>
        <v>950.5414040701492</v>
      </c>
      <c r="Y21" s="125">
        <f>X21*Y26</f>
        <v>1949.9563875011636</v>
      </c>
      <c r="Z21" s="4">
        <f>'[9]Тариф'!$D$56+'[9]Тариф'!$D$57+'[9]Тариф'!$D$79+'[9]Тариф'!$D$80+'[9]Тариф'!$D$81+'[9]Тариф'!$D$82</f>
        <v>0.0921817568631589</v>
      </c>
      <c r="AA21" s="124">
        <f>'[9]Тариф'!$E$56+'[9]Тариф'!$E$57+'[9]Тариф'!$E$79+'[9]Тариф'!$E$80+'[9]Тариф'!$E$81+'[9]Тариф'!$E$82</f>
        <v>950.5414040701492</v>
      </c>
      <c r="AB21" s="125">
        <f>AA21*AB26</f>
        <v>1759.5490297468261</v>
      </c>
      <c r="AC21" s="4">
        <f>'[10]Тариф'!$D$80+'[10]Тариф'!$D$79+'[10]Тариф'!$D$78+'[10]Тариф'!$D$77+'[10]Тариф'!$D$55+'[10]Тариф'!$D$56</f>
        <v>0.27394897909493077</v>
      </c>
      <c r="AD21" s="124">
        <f>'[10]Тариф'!$E$77+'[10]Тариф'!$E$78+'[10]Тариф'!$E$79+'[10]Тариф'!$E$80+'[10]Тариф'!$E$55+'[10]Тариф'!$E$56</f>
        <v>1275.8351854409118</v>
      </c>
      <c r="AE21" s="125">
        <f>AD21*AE26</f>
        <v>3417.214181848318</v>
      </c>
      <c r="AF21" s="4">
        <f>'[11]Тариф'!$D$78+'[11]Тариф'!$D$79+'[11]Тариф'!$D$80+'[11]Тариф'!$D$81+'[11]Тариф'!$D$55+'[11]Тариф'!$D$56</f>
        <v>0.23974089039978436</v>
      </c>
      <c r="AG21" s="124">
        <f>'[11]Тариф'!$E$78+'[11]Тариф'!$E$79+'[11]Тариф'!$E$80+'[11]Тариф'!$E$81+'[11]Тариф'!$E$55+'[11]Тариф'!$E$56</f>
        <v>3436.1582339220295</v>
      </c>
      <c r="AH21" s="125">
        <f>AG21*AH26</f>
        <v>6478.151494262753</v>
      </c>
      <c r="AI21" s="5">
        <f>'[12]Тариф'!$D$78+'[12]Тариф'!$D$79+'[12]Тариф'!$D$80+'[12]Тариф'!$D$81+'[12]Тариф'!$D$55+'[12]Тариф'!$D$56</f>
        <v>0.2042867757571684</v>
      </c>
      <c r="AJ21" s="124">
        <f>'[12]Тариф'!$E$78+'[12]Тариф'!$E$79+'[12]Тариф'!$E$80+'[12]Тариф'!$E$81+'[12]Тариф'!$E$55+'[12]Тариф'!$E$56</f>
        <v>1142.3716500340856</v>
      </c>
      <c r="AK21" s="125">
        <f>AJ21*AK26</f>
        <v>2142.336065518081</v>
      </c>
      <c r="AL21" s="5">
        <f>'[13]Тариф'!$D$56+'[13]Тариф'!$D$57+'[13]Тариф'!$D$79+'[13]Тариф'!$D$80+'[13]Тариф'!$D$81+'[13]Тариф'!$D$82</f>
        <v>0.2179737721191803</v>
      </c>
      <c r="AM21" s="124">
        <f>'[13]Тариф'!$E$56+'[13]Тариф'!$E$57+'[13]Тариф'!$E$79+'[13]Тариф'!$E$80+'[13]Тариф'!$E$81+'[13]Тариф'!$E$82</f>
        <v>767.4420568772099</v>
      </c>
      <c r="AN21" s="125">
        <f>AM21*AN26</f>
        <v>1478.1211259612335</v>
      </c>
      <c r="AO21" s="5">
        <f>'[14]Тариф'!$D$56+'[14]Тариф'!$D$57+'[14]Тариф'!$D$79+'[14]Тариф'!$D$80+'[14]Тариф'!$D$81+'[14]Тариф'!$D$82</f>
        <v>0.09633340009169468</v>
      </c>
      <c r="AP21" s="124">
        <f>'[14]Тариф'!$E$56+'[14]Тариф'!$E$57+'[14]Тариф'!$E$79+'[14]Тариф'!$E$80+'[14]Тариф'!$E$81+'[14]Тариф'!$E$82</f>
        <v>562.3943897353136</v>
      </c>
      <c r="AQ21" s="125">
        <f>AP21*AQ26</f>
        <v>1049.6023049699245</v>
      </c>
      <c r="AR21" s="5">
        <f>'[15]Тариф'!$D$55+'[15]Тариф'!$D$56+'[15]Тариф'!$D$78+'[15]Тариф'!$D$79+'[15]Тариф'!$D$80+'[15]Тариф'!$D$81</f>
        <v>0.22730653769855966</v>
      </c>
      <c r="AS21" s="124">
        <f>'[15]Тариф'!$E$55+'[15]Тариф'!$E$56+'[15]Тариф'!$E$78+'[15]Тариф'!$E$79+'[15]Тариф'!$E$80+'[15]Тариф'!$E$81</f>
        <v>1043.8825437268654</v>
      </c>
      <c r="AT21" s="126">
        <f>AS21*AT26</f>
        <v>1959.326058513273</v>
      </c>
      <c r="AU21" s="5">
        <f>'[17]Тариф'!$D$55+'[17]Тариф'!$D$56+'[17]Тариф'!$D$78+'[17]Тариф'!$D$79+'[17]Тариф'!$D$80+'[17]Тариф'!$D$81</f>
        <v>0.2178676411028327</v>
      </c>
      <c r="AV21" s="124">
        <f>'[17]Тариф'!$E$55+'[17]Тариф'!$E$56+'[17]Тариф'!$E$78+'[17]Тариф'!$E$79+'[17]Тариф'!$E$80+'[17]Тариф'!$E$81</f>
        <v>915.5669749705442</v>
      </c>
      <c r="AW21" s="126">
        <f>AV21*AW26</f>
        <v>1723.4269547404615</v>
      </c>
      <c r="AX21" s="5">
        <f>'[18]Тариф'!$D$56+'[18]Тариф'!$D$57+'[18]Тариф'!$D$79+'[18]Тариф'!$D$80+'[18]Тариф'!$D$81+'[18]Тариф'!$D$82</f>
        <v>0.34603196699284655</v>
      </c>
      <c r="AY21" s="124">
        <f>'[18]Тариф'!$E$56+'[18]Тариф'!$E$57+'[18]Тариф'!$E$79+'[18]Тариф'!$E$80+'[18]Тариф'!$E$81+'[18]Тариф'!$E$82</f>
        <v>2926.599964038699</v>
      </c>
      <c r="AZ21" s="125">
        <f>AY21*AZ26</f>
        <v>3285.549803953621</v>
      </c>
      <c r="BA21" s="5">
        <f>'[19]Тариф'!$D$56+'[19]Тариф'!$D$57+'[19]Тариф'!$D$79+'[19]Тариф'!$D$80+'[19]Тариф'!$D$81+'[19]Тариф'!$D$82</f>
        <v>0.3293540830471298</v>
      </c>
      <c r="BB21" s="124">
        <f>'[19]Тариф'!$E$56+'[19]Тариф'!$E$57+'[19]Тариф'!$E$79+'[19]Тариф'!$E$80+'[19]Тариф'!$E$81+'[19]Тариф'!$E$82</f>
        <v>2918.3406590640075</v>
      </c>
      <c r="BC21" s="125">
        <f>BB21*BC26</f>
        <v>2975.58766926539</v>
      </c>
      <c r="BD21" s="5">
        <f>'[20]Тариф'!$D$57+'[20]Тариф'!$D$58+'[20]Тариф'!$D$80+'[20]Тариф'!$D$81+'[20]Тариф'!$D$82+'[20]Тариф'!$D$83</f>
        <v>0.6919225414885937</v>
      </c>
      <c r="BE21" s="124">
        <f>'[20]Тариф'!$E$57+'[20]Тариф'!$E$58+'[20]Тариф'!$E$80+'[20]Тариф'!$E$81+'[20]Тариф'!$E$82+'[20]Тариф'!$E$83</f>
        <v>6845.881625488146</v>
      </c>
      <c r="BF21" s="125">
        <f>BE21*BF26</f>
        <v>8968.785089390825</v>
      </c>
      <c r="BG21" s="5">
        <f>'[21]Тариф'!$D$57+'[21]Тариф'!$D$58+'[21]Тариф'!$D$80+'[21]Тариф'!$D$81+'[21]Тариф'!$D$82+'[21]Тариф'!$D$83</f>
        <v>0.2505278030113904</v>
      </c>
      <c r="BH21" s="124">
        <f>'[21]Тариф'!$E$57+'[21]Тариф'!$E$58+'[21]Тариф'!$E$80+'[21]Тариф'!$E$81+'[21]Тариф'!$E$82+'[21]Тариф'!$E$83</f>
        <v>3819.246251348044</v>
      </c>
      <c r="BI21" s="125">
        <f>BH21*BI26</f>
        <v>4615.926346482174</v>
      </c>
      <c r="BJ21" s="5">
        <f>'[22]Тариф'!$D$57+'[22]Тариф'!$D$58+'[22]Тариф'!$D$80+'[22]Тариф'!$D$81+'[22]Тариф'!$D$82+'[22]Тариф'!$D$83</f>
        <v>0.278733890344743</v>
      </c>
      <c r="BK21" s="124">
        <f>'[22]Тариф'!$E$57+'[22]Тариф'!$E$58+'[22]Тариф'!$E$80+'[22]Тариф'!$E$81+'[22]Тариф'!$E$82+'[22]Тариф'!$E$83</f>
        <v>4425.848204449967</v>
      </c>
      <c r="BL21" s="123">
        <f>BK21*BL26</f>
        <v>5351.225515560388</v>
      </c>
      <c r="BM21" s="5">
        <f>'[23]Тариф'!$D$57+'[23]Тариф'!$D$58+'[23]Тариф'!$D$80+'[23]Тариф'!$D$81+'[23]Тариф'!$D$82+'[23]Тариф'!$D$83</f>
        <v>0.2869976528707213</v>
      </c>
      <c r="BN21" s="124">
        <f>'[23]Тариф'!$E$57+'[23]Тариф'!$E$58+'[23]Тариф'!$E$80+'[23]Тариф'!$E$81+'[23]Тариф'!$E$82+'[23]Тариф'!$E$83</f>
        <v>4425.848204449967</v>
      </c>
      <c r="BO21" s="123">
        <f>BN21*BO26</f>
        <v>4731.947218994177</v>
      </c>
      <c r="BP21" s="5">
        <f>'[16]Тариф'!$D$57+'[16]Тариф'!$D$58+'[16]Тариф'!$D$80+'[16]Тариф'!$D$81+'[16]Тариф'!$D$82+'[16]Тариф'!$D$83</f>
        <v>0.37533520412913995</v>
      </c>
      <c r="BQ21" s="124">
        <f>'[16]Тариф'!$E$57+'[16]Тариф'!$E$58+'[16]Тариф'!$E$80+'[16]Тариф'!$E$81+'[16]Тариф'!$E$82+'[16]Тариф'!$E$83</f>
        <v>5817.845798083321</v>
      </c>
      <c r="BR21" s="125">
        <f>BQ21*BR26</f>
        <v>8366.68561015727</v>
      </c>
    </row>
    <row r="22" spans="1:70" ht="15">
      <c r="A22" s="138" t="s">
        <v>23</v>
      </c>
      <c r="B22" s="156">
        <f>'[1]Тариф'!$D$27+'[1]Тариф'!$D$28+'[1]Тариф'!$D$65+'[1]Тариф'!$D$66+'[1]Тариф'!$D$67+'[1]Тариф'!$D$68+'[1]Тариф'!$D$69+'[1]Тариф'!$D$70+'[1]Тариф'!$D$71+'[1]Тариф'!$D$72+'[1]Тариф'!$D$73</f>
        <v>0.30795123661065027</v>
      </c>
      <c r="C22" s="157">
        <f>'[1]Тариф'!$E$27+'[1]Тариф'!$E$28+'[1]Тариф'!$E$64+'[1]Тариф'!$E$65+'[1]Тариф'!$E$66+'[1]Тариф'!$E$67+'[1]Тариф'!$E$68+'[1]Тариф'!$E$69+'[1]Тариф'!$E$70+'[1]Тариф'!$E$71+'[1]Тариф'!$E$72+'[1]Тариф'!$E$73</f>
        <v>3316.025427559657</v>
      </c>
      <c r="D22" s="158">
        <f>C22*D26</f>
        <v>6874.945801981349</v>
      </c>
      <c r="E22" s="95">
        <f>'[2]Тариф'!$D$65+'[2]Тариф'!$D$66+'[2]Тариф'!$D$67+'[2]Тариф'!$D$68+'[2]Тариф'!$D$69+'[2]Тариф'!$D$70+'[2]Тариф'!$D$71+'[2]Тариф'!$D$72+'[2]Тариф'!$D$73+'[2]Тариф'!$D$74+'[2]Тариф'!$D$25+'[2]Тариф'!$D$26+'[2]Тариф'!$D$27+'[2]Тариф'!$D$28</f>
        <v>0.754344732760586</v>
      </c>
      <c r="F22" s="157">
        <f>'[2]Тариф'!$E$27+'[2]Тариф'!$E$28+'[2]Тариф'!$E$65+'[2]Тариф'!$E$66+'[2]Тариф'!$E$67+'[2]Тариф'!$E$68+'[2]Тариф'!$E$69+'[2]Тариф'!$E$70+'[2]Тариф'!$E$71+'[2]Тариф'!$E$72+'[2]Тариф'!$E$73+'[2]Тариф'!$E$74</f>
        <v>8112.524994000448</v>
      </c>
      <c r="G22" s="158">
        <f>F22*G26</f>
        <v>16787.979907005538</v>
      </c>
      <c r="H22" s="95">
        <f>'[3]Тариф'!$D$27+'[3]Тариф'!$D$28+'[3]Тариф'!$D$64+'[3]Тариф'!$D$65+'[3]Тариф'!$D$66+'[3]Тариф'!$D$67+'[3]Тариф'!$D$68+'[3]Тариф'!$D$69+'[3]Тариф'!$D$70+'[3]Тариф'!$D$71+'[3]Тариф'!$D$72+'[3]Тариф'!$D$73</f>
        <v>1.3759911418667619</v>
      </c>
      <c r="I22" s="157">
        <f>'[3]Тариф'!$E$27+'[3]Тариф'!$E$28+'[3]Тариф'!$E$64+'[3]Тариф'!$E$65+'[3]Тариф'!$E$66+'[3]Тариф'!$E$67+'[3]Тариф'!$E$68+'[3]Тариф'!$E$69+'[3]Тариф'!$E$70+'[3]Тариф'!$E$71+'[3]Тариф'!$E$72+'[3]Тариф'!$E$73</f>
        <v>14662.561607732212</v>
      </c>
      <c r="J22" s="159">
        <f>I22*J26</f>
        <v>29053.513872371455</v>
      </c>
      <c r="K22" s="144">
        <f>'[4]Тариф'!$D$27+'[4]Тариф'!$D$28+'[4]Тариф'!$D$64+'[4]Тариф'!$D$65+'[4]Тариф'!$D$66+'[4]Тариф'!$D$67+'[4]Тариф'!$D$68+'[4]Тариф'!$D$69+'[4]Тариф'!$D$70+'[4]Тариф'!$D$71+'[4]Тариф'!$D$72+'[4]Тариф'!$D$73</f>
        <v>1.606724934682397</v>
      </c>
      <c r="L22" s="157">
        <f>'[4]Тариф'!$E$27+'[4]Тариф'!$E$28+'[4]Тариф'!$E$64+'[4]Тариф'!$E$65+'[4]Тариф'!$E$66+'[4]Тариф'!$E$67+'[4]Тариф'!$E$68+'[4]Тариф'!$E$69+'[4]Тариф'!$E$70+'[4]Тариф'!$E$71+'[4]Тариф'!$E$72+'[4]Тариф'!$E$73</f>
        <v>16687.445171611376</v>
      </c>
      <c r="M22" s="159">
        <f>L22*M26</f>
        <v>42436.58389802725</v>
      </c>
      <c r="N22" s="95">
        <f>'[5]Тариф'!$D$27+'[5]Тариф'!$D$28+'[5]Тариф'!$D$65+'[5]Тариф'!$D$66+'[5]Тариф'!$D$67+'[5]Тариф'!$D$68+'[5]Тариф'!$D$69+'[5]Тариф'!$D$70+'[5]Тариф'!$D$71+'[5]Тариф'!$D$72+'[5]Тариф'!$D$73+'[5]Тариф'!$D$74</f>
        <v>1.873636878738352</v>
      </c>
      <c r="O22" s="157">
        <f>'[5]Тариф'!$E$27+'[5]Тариф'!$E$28+'[5]Тариф'!$E$65+'[5]Тариф'!$E$66+'[5]Тариф'!$E$67+'[5]Тариф'!$E$68+'[5]Тариф'!$E$69+'[5]Тариф'!$E$70+'[5]Тариф'!$E$71+'[5]Тариф'!$E$72+'[5]Тариф'!$E$73+'[5]Тариф'!$E$74</f>
        <v>19252.743111163807</v>
      </c>
      <c r="P22" s="159">
        <f>O22*P26</f>
        <v>41915.51821645306</v>
      </c>
      <c r="Q22" s="95">
        <f>'[6]Тариф'!$D$27+'[6]Тариф'!$D$28+'[6]Тариф'!$D$65+'[6]Тариф'!$D$66+'[6]Тариф'!$D$67+'[6]Тариф'!$D$68+'[6]Тариф'!$D$69+'[6]Тариф'!$D$70+'[6]Тариф'!$D$71+'[6]Тариф'!$D$72+'[6]Тариф'!$D$73+'[6]Тариф'!$D$74</f>
        <v>3.5370008174729017</v>
      </c>
      <c r="R22" s="157">
        <f>'[6]Тариф'!$E$27+'[6]Тариф'!$E$28+'[6]Тариф'!$E$65+'[6]Тариф'!$E$66+'[6]Тариф'!$E$67+'[6]Тариф'!$E$68+'[6]Тариф'!$E$69+'[6]Тариф'!$E$70+'[6]Тариф'!$E$71+'[6]Тариф'!$E$72+'[6]Тариф'!$E$73+'[6]Тариф'!$E$74</f>
        <v>36820.17850989291</v>
      </c>
      <c r="S22" s="159">
        <f>R22*S26</f>
        <v>72825.49185759718</v>
      </c>
      <c r="T22" s="95">
        <f>'[7]Тариф'!$D$27+'[7]Тариф'!$D$28+'[7]Тариф'!$D$65+'[7]Тариф'!$D$66+'[7]Тариф'!$D$67+'[7]Тариф'!$D$68+'[7]Тариф'!$D$69+'[7]Тариф'!$D$70+'[7]Тариф'!$D$71+'[7]Тариф'!$D$72+'[7]Тариф'!$D$73+'[7]Тариф'!$D$74</f>
        <v>0.5921854632601058</v>
      </c>
      <c r="U22" s="157">
        <f>'[7]Тариф'!$E$27+'[7]Тариф'!$E$28+'[7]Тариф'!$E$65+'[7]Тариф'!$E$66+'[7]Тариф'!$E$67+'[7]Тариф'!$E$68+'[7]Тариф'!$E$69+'[7]Тариф'!$E$70+'[7]Тариф'!$E$71+'[7]Тариф'!$E$72+'[7]Тариф'!$E$73+'[7]Тариф'!$E$74</f>
        <v>6129.830167298007</v>
      </c>
      <c r="V22" s="159">
        <f>U22*V26</f>
        <v>12797.748778658935</v>
      </c>
      <c r="W22" s="95">
        <f>'[8]Тариф'!$D$27+'[8]Тариф'!$D$28+'[8]Тариф'!$D$65+'[8]Тариф'!$D$66+'[8]Тариф'!$D$67+'[8]Тариф'!$D$68+'[8]Тариф'!$D$69+'[8]Тариф'!$D$70+'[8]Тариф'!$D$71+'[8]Тариф'!$D$72+'[8]Тариф'!$D$73+'[8]Тариф'!$D$74</f>
        <v>1.1762022313782015</v>
      </c>
      <c r="X22" s="157">
        <f>'[8]Тариф'!$E$65+'[8]Тариф'!$E$66+'[8]Тариф'!$E$67+'[8]Тариф'!$E$68+'[8]Тариф'!$E$69+'[8]Тариф'!$E$70+'[8]Тариф'!$E$71+'[8]Тариф'!$E$72+'[8]Тариф'!$E$73+'[8]Тариф'!$E$74+'[8]Тариф'!$E$27+'[8]Тариф'!$E$28</f>
        <v>12021.25728557777</v>
      </c>
      <c r="Y22" s="159">
        <f>X22*Y26</f>
        <v>24660.60639698063</v>
      </c>
      <c r="Z22" s="96">
        <f>'[9]Тариф'!$D$27+'[9]Тариф'!$D$28+'[9]Тариф'!$D$65+'[9]Тариф'!$D$66+'[9]Тариф'!$D$67+'[9]Тариф'!$D$68+'[9]Тариф'!$D$69+'[9]Тариф'!$D$70+'[9]Тариф'!$D$71+'[9]Тариф'!$D$72+'[9]Тариф'!$D$73+'[9]Тариф'!$D$74</f>
        <v>2.386775316550555</v>
      </c>
      <c r="AA22" s="157">
        <f>'[9]Тариф'!$E$27+'[9]Тариф'!$E$28+'[9]Тариф'!$E$65+'[9]Тариф'!$E$66+'[9]Тариф'!$E$67+'[9]Тариф'!$E$68+'[9]Тариф'!$E$69+'[9]Тариф'!$E$70+'[9]Тариф'!$E$71+'[9]Тариф'!$E$72+'[9]Тариф'!$E$73+'[9]Тариф'!$E$74</f>
        <v>24611.4723541427</v>
      </c>
      <c r="AB22" s="159">
        <f>AA22*AB26</f>
        <v>45558.34402998477</v>
      </c>
      <c r="AC22" s="96">
        <f>'[10]Тариф'!$D$27+'[10]Тариф'!$D$28+'[10]Тариф'!$D$63+'[10]Тариф'!$D$64+'[10]Тариф'!$D$65+'[10]Тариф'!$D$66+'[10]Тариф'!$D$67+'[10]Тариф'!$D$68+'[10]Тариф'!$D$69+'[10]Тариф'!$D$70+'[10]Тариф'!$D$71+'[10]Тариф'!$D$72</f>
        <v>0.4847070896418437</v>
      </c>
      <c r="AD22" s="157">
        <f>'[10]Тариф'!$E$27+'[10]Тариф'!$E$28+'[10]Тариф'!$E$63+'[10]Тариф'!$E$64+'[10]Тариф'!$E$65+'[10]Тариф'!$E$66+'[10]Тариф'!$E$67+'[10]Тариф'!$E$68+'[10]Тариф'!$E$69+'[10]Тариф'!$E$70+'[10]Тариф'!$E$71+'[10]Тариф'!$E$72</f>
        <v>2257.377857879995</v>
      </c>
      <c r="AE22" s="159">
        <f>AD22*AE26</f>
        <v>6046.1913245260275</v>
      </c>
      <c r="AF22" s="96">
        <f>'[11]Тариф'!$D$27+'[11]Тариф'!$D$28+'[11]Тариф'!$D$64+'[11]Тариф'!$D$65+'[11]Тариф'!$D$66+'[11]Тариф'!$D$67+'[11]Тариф'!$D$68+'[11]Тариф'!$D$69+'[11]Тариф'!$D$70+'[11]Тариф'!$D$71+'[11]Тариф'!$D$72+'[11]Тариф'!$D$73</f>
        <v>3.4202418349640964</v>
      </c>
      <c r="AG22" s="157">
        <f>'[11]Тариф'!$E$27+'[11]Тариф'!$E$28+'[11]Тариф'!$E$64+'[11]Тариф'!$E$65+'[11]Тариф'!$E$66+'[11]Тариф'!$E$67+'[11]Тариф'!$E$68+'[11]Тариф'!$E$69+'[11]Тариф'!$E$70+'[11]Тариф'!$E$71+'[11]Тариф'!$E$72+'[11]Тариф'!$E$73</f>
        <v>49021.64217217341</v>
      </c>
      <c r="AH22" s="159">
        <f>AG22*AH26</f>
        <v>92419.9652256425</v>
      </c>
      <c r="AI22" s="97">
        <f>'[12]Тариф'!$D$27+'[12]Тариф'!$D$28+'[12]Тариф'!$D$64+'[12]Тариф'!$D$65+'[12]Тариф'!$D$66+'[12]Тариф'!$D$67+'[12]Тариф'!$D$68+'[12]Тариф'!$D$69+'[12]Тариф'!$D$70+'[12]Тариф'!$D$71+'[12]Тариф'!$D$72+'[12]Тариф'!$D$73</f>
        <v>0.6666966589040028</v>
      </c>
      <c r="AJ22" s="157">
        <f>'[12]Тариф'!$E$27+'[12]Тариф'!$E$28+'[12]Тариф'!$E$64+'[12]Тариф'!$E$65+'[12]Тариф'!$E$66+'[12]Тариф'!$E$67+'[12]Тариф'!$E$68+'[12]Тариф'!$E$69+'[12]Тариф'!$E$70+'[12]Тариф'!$E$71+'[12]Тариф'!$E$72+'[12]Тариф'!$E$73</f>
        <v>3728.167716591183</v>
      </c>
      <c r="AK22" s="159">
        <f>AJ22*AK26</f>
        <v>6991.584706531512</v>
      </c>
      <c r="AL22" s="97">
        <f>'[13]Тариф'!$D$27+'[13]Тариф'!$D$28+'[13]Тариф'!$D$65+'[13]Тариф'!$D$66+'[13]Тариф'!$D$67+'[13]Тариф'!$D$68+'[13]Тариф'!$D$69+'[13]Тариф'!$D$70+'[13]Тариф'!$D$71+'[13]Тариф'!$D$72+'[13]Тариф'!$D$73+'[13]Тариф'!$D$74</f>
        <v>2.2180770001972125</v>
      </c>
      <c r="AM22" s="157">
        <f>'[13]Тариф'!$E$27+'[13]Тариф'!$E$28+'[13]Тариф'!$E$65+'[13]Тариф'!$E$66+'[13]Тариф'!$E$67+'[13]Тариф'!$E$68+'[13]Тариф'!$E$69+'[13]Тариф'!$E$70+'[13]Тариф'!$E$71+'[13]Тариф'!$E$72+'[13]Тариф'!$E$73+'[13]Тариф'!$E$74</f>
        <v>7809.405502294345</v>
      </c>
      <c r="AN22" s="159">
        <f>AM22*AN26</f>
        <v>15041.19711800741</v>
      </c>
      <c r="AO22" s="97">
        <f>'[14]Тариф'!$D$27+'[14]Тариф'!$D$28+'[14]Тариф'!$D$65+'[14]Тариф'!$D$66+'[14]Тариф'!$D$67+'[14]Тариф'!$D$68+'[14]Тариф'!$D$69+'[14]Тариф'!$D$70+'[14]Тариф'!$D$71+'[14]Тариф'!$D$72+'[14]Тариф'!$D$73+'[14]Тариф'!$D$74</f>
        <v>1.409035903478057</v>
      </c>
      <c r="AP22" s="157">
        <f>'[14]Тариф'!$E$27+'[14]Тариф'!$E$28+'[14]Тариф'!$E$65+'[14]Тариф'!$E$66+'[14]Тариф'!$E$67+'[14]Тариф'!$E$68+'[14]Тариф'!$E$69+'[14]Тариф'!$E$70+'[14]Тариф'!$E$71+'[14]Тариф'!$E$72+'[14]Тариф'!$E$73+'[14]Тариф'!$E$74</f>
        <v>8225.951604504899</v>
      </c>
      <c r="AQ22" s="159">
        <f>AP22*AQ26</f>
        <v>15352.176199202313</v>
      </c>
      <c r="AR22" s="97">
        <f>'[15]Тариф'!$D$27+'[15]Тариф'!$D$28+'[15]Тариф'!$D$64+'[15]Тариф'!$D$65+'[15]Тариф'!$D$66+'[15]Тариф'!$D$67+'[15]Тариф'!$D$68+'[15]Тариф'!$D$69+'[15]Тариф'!$D$70+'[15]Тариф'!$D$71+'[15]Тариф'!$D$72+'[15]Тариф'!$D$73</f>
        <v>2.1400718704600776</v>
      </c>
      <c r="AS22" s="157">
        <f>'[15]Тариф'!$E$27+'[15]Тариф'!$E$28+'[15]Тариф'!$E$64+'[15]Тариф'!$E$65+'[15]Тариф'!$E$66+'[15]Тариф'!$E$67+'[15]Тариф'!$E$68+'[15]Тариф'!$E$69+'[15]Тариф'!$E$70+'[15]Тариф'!$E$71+'[15]Тариф'!$E$72+'[15]Тариф'!$E$73</f>
        <v>9828.06605790086</v>
      </c>
      <c r="AT22" s="160">
        <f>AS22*AT26</f>
        <v>18446.88949705577</v>
      </c>
      <c r="AU22" s="97">
        <f>'[17]Тариф'!$D$27+'[17]Тариф'!$D$28+'[17]Тариф'!$D$64+'[17]Тариф'!$D$65+'[17]Тариф'!$D$66+'[17]Тариф'!$D$67+'[17]Тариф'!$D$68+'[17]Тариф'!$D$69+'[17]Тариф'!$D$70+'[17]Тариф'!$D$71+'[17]Тариф'!$D$72+'[17]Тариф'!$D$73</f>
        <v>0.6193971922300068</v>
      </c>
      <c r="AV22" s="157">
        <f>'[17]Тариф'!$E$27+'[17]Тариф'!$E$64+'[17]Тариф'!$E$65+'[17]Тариф'!$E$66+'[17]Тариф'!$E$67+'[17]Тариф'!$E$68+'[17]Тариф'!$E$69+'[17]Тариф'!$E$70+'[17]Тариф'!$E$71+'[17]Тариф'!$E$72+'[17]Тариф'!$E$73</f>
        <v>2602.95476062738</v>
      </c>
      <c r="AW22" s="160">
        <f>AV22*AW26</f>
        <v>4899.698786732185</v>
      </c>
      <c r="AX22" s="97">
        <f>'[18]Тариф'!$D$65+'[18]Тариф'!$D$66+'[18]Тариф'!$D$67+'[18]Тариф'!$D$68+'[18]Тариф'!$D$69+'[18]Тариф'!$D$70+'[18]Тариф'!$D$71+'[18]Тариф'!$D$72+'[18]Тариф'!$D$73+'[18]Тариф'!$D$74+'[18]Тариф'!$D$28+'[18]Тариф'!$D$29</f>
        <v>2.277459461749507</v>
      </c>
      <c r="AY22" s="157">
        <f>'[18]Тариф'!$E$28+'[18]Тариф'!$E$29+'[18]Тариф'!$E$65+'[18]Тариф'!$E$66+'[18]Тариф'!$E$67+'[18]Тариф'!$E$68+'[18]Тариф'!$E$69+'[18]Тариф'!$E$70+'[18]Тариф'!$E$71+'[18]Тариф'!$E$72+'[18]Тариф'!$E$73+'[18]Тариф'!$E$74</f>
        <v>19261.84114369263</v>
      </c>
      <c r="AZ22" s="159">
        <f>AY22*AZ26</f>
        <v>21624.32145530098</v>
      </c>
      <c r="BA22" s="97">
        <f>'[19]Тариф'!$D$28+'[19]Тариф'!$D$29+'[19]Тариф'!$D$65+'[19]Тариф'!$D$66+'[19]Тариф'!$D$67+'[19]Тариф'!$D$68+'[19]Тариф'!$D$69+'[19]Тариф'!$D$70+'[19]Тариф'!$D$71+'[19]Тариф'!$D$72+'[19]Тариф'!$D$73+'[19]Тариф'!$D$74</f>
        <v>1.9902354734911007</v>
      </c>
      <c r="BB22" s="157">
        <f>'[19]Тариф'!$E$28+'[19]Тариф'!$E$29+'[19]Тариф'!$E$65+'[19]Тариф'!$E$66+'[19]Тариф'!$E$67+'[19]Тариф'!$E$68+'[19]Тариф'!$E$69+'[19]Тариф'!$E$70+'[19]Тариф'!$E$71+'[19]Тариф'!$E$72+'[19]Тариф'!$E$73+'[19]Тариф'!$E$74</f>
        <v>17635.078483509944</v>
      </c>
      <c r="BC22" s="159">
        <f>BB22*BC26</f>
        <v>17981.013258023715</v>
      </c>
      <c r="BD22" s="97">
        <f>'[20]Тариф'!$D$28+'[20]Тариф'!$D$29+'[20]Тариф'!$D$66+'[20]Тариф'!$D$67+'[20]Тариф'!$D$68+'[20]Тариф'!$D$69+'[20]Тариф'!$D$70+'[20]Тариф'!$D$71+'[20]Тариф'!$D$72+'[20]Тариф'!$D$73+'[20]Тариф'!$D$74+'[20]Тариф'!$D$75</f>
        <v>2.154985135239153</v>
      </c>
      <c r="BE22" s="157">
        <f>'[20]Тариф'!$E$28+'[20]Тариф'!$E$29+'[20]Тариф'!$E$66+'[20]Тариф'!$E$67+'[20]Тариф'!$E$68+'[20]Тариф'!$E$69+'[20]Тариф'!$E$70+'[20]Тариф'!$E$71+'[20]Тариф'!$E$72+'[20]Тариф'!$E$73+'[20]Тариф'!$E$74+'[20]Тариф'!$E$75</f>
        <v>21321.42292805618</v>
      </c>
      <c r="BF22" s="159">
        <f>BE22*BF26</f>
        <v>27933.18238658713</v>
      </c>
      <c r="BG22" s="97">
        <f>'[21]Тариф'!$D$28+'[21]Тариф'!$D$29+'[21]Тариф'!$D$66+'[21]Тариф'!$D$67+'[21]Тариф'!$D$68+'[21]Тариф'!$D$69+'[21]Тариф'!$D$70+'[21]Тариф'!$D$71+'[21]Тариф'!$D$72+'[21]Тариф'!$D$73+'[21]Тариф'!$D$74+'[21]Тариф'!$D$75</f>
        <v>2.1550266238679545</v>
      </c>
      <c r="BH22" s="157">
        <f>'[21]Тариф'!$E$28+'[21]Тариф'!$E$29+'[21]Тариф'!$E$66+'[21]Тариф'!$E$67+'[21]Тариф'!$E$68+'[21]Тариф'!$E$69+'[21]Тариф'!$E$70+'[21]Тариф'!$E$71+'[21]Тариф'!$E$72+'[21]Тариф'!$E$73+'[21]Тариф'!$E$74+'[21]Тариф'!$E$75</f>
        <v>32852.949875542196</v>
      </c>
      <c r="BI22" s="159">
        <f>BH22*BI26</f>
        <v>39705.94900411256</v>
      </c>
      <c r="BJ22" s="97">
        <f>'[22]Тариф'!$D$29+'[22]Тариф'!$D$30+'[22]Тариф'!$D$66+'[22]Тариф'!$D$67+'[22]Тариф'!$D$68+'[22]Тариф'!$D$69+'[22]Тариф'!$D$70+'[22]Тариф'!$D$71+'[22]Тариф'!$D$72+'[22]Тариф'!$D$73+'[22]Тариф'!$D$74+'[22]Тариф'!$D$75</f>
        <v>2.1392601216382428</v>
      </c>
      <c r="BK22" s="157">
        <f>'[22]Тариф'!$E$29+'[22]Тариф'!$E$30+'[22]Тариф'!$E$66+'[22]Тариф'!$E$67+'[22]Тариф'!$E$68+'[22]Тариф'!$E$69+'[22]Тариф'!$E$70+'[22]Тариф'!$E$71+'[22]Тариф'!$E$72+'[22]Тариф'!$E$73+'[22]Тариф'!$E$74+'[22]Тариф'!$E$75</f>
        <v>33968.02791542067</v>
      </c>
      <c r="BL22" s="158">
        <f>BK22*BL26</f>
        <v>41070.22412370706</v>
      </c>
      <c r="BM22" s="97">
        <f>'[23]Тариф'!$D$28+'[23]Тариф'!$D$29+'[23]Тариф'!$D$66+'[23]Тариф'!$D$67+'[23]Тариф'!$D$68+'[23]Тариф'!$D$69+'[23]Тариф'!$D$70+'[23]Тариф'!$D$71+'[23]Тариф'!$D$72+'[23]Тариф'!$D$73+'[23]Тариф'!$D$74+'[23]Тариф'!$D$75</f>
        <v>2.209126933059624</v>
      </c>
      <c r="BN22" s="157">
        <f>'[23]Тариф'!$E$28+'[23]Тариф'!$E$29+'[23]Тариф'!$E$66+'[23]Тариф'!$E$67+'[23]Тариф'!$E$68+'[23]Тариф'!$E$69+'[23]Тариф'!$E$70+'[23]Тариф'!$E$71+'[23]Тариф'!$E$72+'[23]Тариф'!$E$73+'[23]Тариф'!$E$74+'[23]Тариф'!$E$75</f>
        <v>34067.38826009907</v>
      </c>
      <c r="BO22" s="158">
        <f>BN22*BO26</f>
        <v>36423.545428803256</v>
      </c>
      <c r="BP22" s="97">
        <f>'[16]Тариф'!$D$28+'[16]Тариф'!$D$29+'[16]Тариф'!$D$66+'[16]Тариф'!$D$67+'[16]Тариф'!$D$68+'[16]Тариф'!$D$69+'[16]Тариф'!$D$70+'[16]Тариф'!$D$71+'[16]Тариф'!$D$72+'[16]Тариф'!$D$73+'[16]Тариф'!$D$74+'[16]Тариф'!$D$75</f>
        <v>3.148166021544241</v>
      </c>
      <c r="BQ22" s="157">
        <f>'[16]Тариф'!$E$28+'[16]Тариф'!$E$29+'[16]Тариф'!$E$66+'[16]Тариф'!$E$67+'[16]Тариф'!$E$68+'[16]Тариф'!$E$69+'[16]Тариф'!$E$70+'[16]Тариф'!$E$71+'[16]Тариф'!$E$72+'[16]Тариф'!$E$73+'[16]Тариф'!$E$74+'[16]Тариф'!$E$75</f>
        <v>48797.83260034435</v>
      </c>
      <c r="BR22" s="159">
        <f>BQ22*BR26</f>
        <v>70176.51171824979</v>
      </c>
    </row>
    <row r="23" spans="1:70" ht="15">
      <c r="A23" s="170" t="s">
        <v>96</v>
      </c>
      <c r="B23" s="6"/>
      <c r="C23" s="124"/>
      <c r="D23" s="123"/>
      <c r="E23" s="7"/>
      <c r="F23" s="124"/>
      <c r="G23" s="123"/>
      <c r="H23" s="7"/>
      <c r="I23" s="124"/>
      <c r="J23" s="125"/>
      <c r="K23" s="143"/>
      <c r="L23" s="124"/>
      <c r="M23" s="125"/>
      <c r="N23" s="7"/>
      <c r="O23" s="124"/>
      <c r="P23" s="125"/>
      <c r="Q23" s="7"/>
      <c r="R23" s="124"/>
      <c r="S23" s="125"/>
      <c r="T23" s="7"/>
      <c r="U23" s="124"/>
      <c r="V23" s="125"/>
      <c r="W23" s="7"/>
      <c r="X23" s="124"/>
      <c r="Y23" s="125"/>
      <c r="Z23" s="4"/>
      <c r="AA23" s="124"/>
      <c r="AB23" s="125"/>
      <c r="AC23" s="4"/>
      <c r="AD23" s="124"/>
      <c r="AE23" s="125"/>
      <c r="AF23" s="4"/>
      <c r="AG23" s="124"/>
      <c r="AH23" s="125"/>
      <c r="AI23" s="5"/>
      <c r="AJ23" s="124"/>
      <c r="AK23" s="125"/>
      <c r="AL23" s="5"/>
      <c r="AM23" s="124"/>
      <c r="AN23" s="125"/>
      <c r="AO23" s="5"/>
      <c r="AP23" s="124"/>
      <c r="AQ23" s="125"/>
      <c r="AR23" s="5"/>
      <c r="AS23" s="124"/>
      <c r="AT23" s="126"/>
      <c r="AU23" s="5">
        <v>0</v>
      </c>
      <c r="AV23" s="157">
        <v>0</v>
      </c>
      <c r="AW23" s="160">
        <f>AV23*AW27</f>
        <v>0</v>
      </c>
      <c r="AX23" s="5">
        <f>'[18]Тариф'!$D$25</f>
        <v>16.312665115399167</v>
      </c>
      <c r="AY23" s="124">
        <f>'[18]Тариф'!$E$25</f>
        <v>137965.99648</v>
      </c>
      <c r="AZ23" s="159">
        <f>AY23*AZ26</f>
        <v>154887.63693606603</v>
      </c>
      <c r="BA23" s="5">
        <f>'[19]Тариф'!$D$25</f>
        <v>21.447709890754783</v>
      </c>
      <c r="BB23" s="124">
        <f>'[19]Тариф'!$E$25</f>
        <v>190043.8678</v>
      </c>
      <c r="BC23" s="159">
        <f>BB23*BC26</f>
        <v>193771.8230011403</v>
      </c>
      <c r="BD23" s="5">
        <f>'[20]Тариф'!$D$25</f>
        <v>13.822001362441886</v>
      </c>
      <c r="BE23" s="124">
        <f>'[20]Тариф'!$E$25</f>
        <v>136754.88148</v>
      </c>
      <c r="BF23" s="159">
        <f>BE23*BF26</f>
        <v>179162.4817689973</v>
      </c>
      <c r="BG23" s="5">
        <f>'[21]Тариф'!$D$25</f>
        <v>15.246696819899242</v>
      </c>
      <c r="BH23" s="124">
        <f>'[21]Тариф'!$E$25</f>
        <v>232432.84368</v>
      </c>
      <c r="BI23" s="159">
        <f>BH23*BI26</f>
        <v>280917.4419040395</v>
      </c>
      <c r="BJ23" s="5">
        <f>'[22]Тариф'!$D$25</f>
        <v>15.579020329504232</v>
      </c>
      <c r="BK23" s="124">
        <f>'[22]Тариф'!$E$25</f>
        <v>247369.9164</v>
      </c>
      <c r="BL23" s="158">
        <f>BK23*BL26</f>
        <v>299091.19049559225</v>
      </c>
      <c r="BM23" s="5">
        <f>'[23]Тариф'!$D$25</f>
        <v>20.262188724612873</v>
      </c>
      <c r="BN23" s="124">
        <f>'[23]Тариф'!$E$25</f>
        <v>312467.26476</v>
      </c>
      <c r="BO23" s="158">
        <f>BN23*BO26</f>
        <v>334078.0198971043</v>
      </c>
      <c r="BP23" s="5">
        <f>'[16]Тариф'!$D$25</f>
        <v>10.053284658460425</v>
      </c>
      <c r="BQ23" s="124">
        <f>'[16]Тариф'!$E$25</f>
        <v>155829.93352</v>
      </c>
      <c r="BR23" s="125">
        <f>BQ23*BR26</f>
        <v>224100.14078459697</v>
      </c>
    </row>
    <row r="24" spans="1:70" ht="15.75" thickBot="1">
      <c r="A24" s="139" t="s">
        <v>90</v>
      </c>
      <c r="B24" s="8">
        <f>'[1]Тариф'!$D$57+'[1]Тариф'!$D$58+'[1]Тариф'!$D$59+'[1]Тариф'!$D$60+'[1]Тариф'!$D$61+'[1]Тариф'!$D$62+'[1]Тариф'!$D$63+'[1]Тариф'!$D$64</f>
        <v>1.550776497286479</v>
      </c>
      <c r="C24" s="141">
        <f>'[1]Тариф'!$E$57+'[1]Тариф'!$E$58+'[1]Тариф'!$E$59+'[1]Тариф'!$E$60+'[1]Тариф'!$E$61+'[1]Тариф'!$E$62+'[1]Тариф'!$E$63</f>
        <v>16577.56576279454</v>
      </c>
      <c r="D24" s="142">
        <f>C24*D26</f>
        <v>34369.418642204815</v>
      </c>
      <c r="E24" s="9">
        <f>'[2]Тариф'!$D$58+'[2]Тариф'!$D$59+'[2]Тариф'!$D$60+'[2]Тариф'!$D$61+'[2]Тариф'!$D$62+'[2]Тариф'!$D$63+'[2]Тариф'!$D$64</f>
        <v>1.4955667075761827</v>
      </c>
      <c r="F24" s="141">
        <f>'[2]Тариф'!$E$58+'[2]Тариф'!$E$59+'[2]Тариф'!$E$60+'[2]Тариф'!$E$61+'[2]Тариф'!$E$62+'[2]Тариф'!$E$63+'[2]Тариф'!$E$64</f>
        <v>16083.922599957303</v>
      </c>
      <c r="G24" s="142">
        <f>F24*G26</f>
        <v>33283.91217698609</v>
      </c>
      <c r="H24" s="9">
        <f>'[3]Тариф'!$D$57+'[3]Тариф'!$D$58+'[3]Тариф'!$D$59+'[3]Тариф'!$D$60+'[3]Тариф'!$D$61+'[3]Тариф'!$D$62+'[3]Тариф'!$D$63</f>
        <v>1.5557024927547427</v>
      </c>
      <c r="I24" s="141">
        <f>'[3]Тариф'!$E$57+'[3]Тариф'!$E$58+'[3]Тариф'!$E$59+'[3]Тариф'!$E$60+'[3]Тариф'!$E$61+'[3]Тариф'!$E$62+'[3]Тариф'!$E$63</f>
        <v>16577.56576279454</v>
      </c>
      <c r="J24" s="128">
        <f>I24*J26</f>
        <v>32848.048638753084</v>
      </c>
      <c r="K24" s="145">
        <f>'[4]Тариф'!$D$57+'[4]Тариф'!$D$58+'[4]Тариф'!$D$59+'[4]Тариф'!$D$60+'[4]Тариф'!$D$61+'[4]Тариф'!$D$62+'[4]Тариф'!$D$63</f>
        <v>1.5427635721801969</v>
      </c>
      <c r="L24" s="141">
        <f>'[4]Тариф'!$E$57+'[4]Тариф'!$E$58+'[4]Тариф'!$E$59+'[4]Тариф'!$E$60+'[4]Тариф'!$E$61+'[4]Тариф'!$E$62+'[4]Тариф'!$E$63</f>
        <v>16023.142460663523</v>
      </c>
      <c r="M24" s="128">
        <f>L24*M26</f>
        <v>40747.245749681846</v>
      </c>
      <c r="N24" s="9">
        <f>'[5]Тариф'!$D$58+'[5]Тариф'!$D$59+'[5]Тариф'!$D$60+'[5]Тариф'!$D$61+'[5]Тариф'!$D$62+'[5]Тариф'!$D$63+'[5]Тариф'!$D$64</f>
        <v>1.5396454010326026</v>
      </c>
      <c r="O24" s="141">
        <f>'[5]Тариф'!$E$58+'[5]Тариф'!$E$59+'[5]Тариф'!$E$60+'[5]Тариф'!$E$61+'[5]Тариф'!$E$62+'[5]Тариф'!$E$63+'[5]Тариф'!$E$64</f>
        <v>15820.78028285061</v>
      </c>
      <c r="P24" s="128">
        <f>O24*P26</f>
        <v>34443.725775357336</v>
      </c>
      <c r="Q24" s="9">
        <f>'[6]Тариф'!$D$58+'[6]Тариф'!$D$59+'[6]Тариф'!$D$60+'[6]Тариф'!$D$61+'[6]Тариф'!$D$62+'[6]Тариф'!$D$63+'[6]Тариф'!$D$64</f>
        <v>1.835738952222314</v>
      </c>
      <c r="R24" s="141">
        <f>'[6]Тариф'!$E$58+'[6]Тариф'!$E$59+'[6]Тариф'!$E$60+'[6]Тариф'!$E$61+'[6]Тариф'!$E$62+'[6]Тариф'!$E$63+'[6]Тариф'!$E$64</f>
        <v>19110.04249263429</v>
      </c>
      <c r="S24" s="128">
        <f>R24*S26</f>
        <v>37797.16178105303</v>
      </c>
      <c r="T24" s="9">
        <f>'[7]Тариф'!$D$58+'[7]Тариф'!$D$59+'[7]Тариф'!$D$60+'[7]Тариф'!$D$61+'[7]Тариф'!$D$62+'[7]Тариф'!$D$63+'[7]Тариф'!$D$64</f>
        <v>1.8336719970572397</v>
      </c>
      <c r="U24" s="141">
        <f>'[7]Тариф'!$E$58+'[7]Тариф'!$E$59+'[7]Тариф'!$E$60+'[7]Тариф'!$E$61+'[7]Тариф'!$E$62+'[7]Тариф'!$E$63+'[7]Тариф'!$E$64</f>
        <v>18980.7055759389</v>
      </c>
      <c r="V24" s="128">
        <f>U24*V26</f>
        <v>39627.57449602072</v>
      </c>
      <c r="W24" s="9">
        <f>'[8]Тариф'!$D$58+'[8]Тариф'!$D$59+'[8]Тариф'!$D$60+'[8]Тариф'!$D$61+'[8]Тариф'!$D$62+'[8]Тариф'!$D$63+'[8]Тариф'!$D$64</f>
        <v>1.7898338175703636</v>
      </c>
      <c r="X24" s="141">
        <f>'[8]Тариф'!$E$58+'[8]Тариф'!$E$59+'[8]Тариф'!$E$60+'[8]Тариф'!$E$61+'[8]Тариф'!$E$62+'[8]Тариф'!$E$63+'[8]Тариф'!$E$64</f>
        <v>18292.817549096148</v>
      </c>
      <c r="Y24" s="128">
        <f>X24*Y26</f>
        <v>37526.18904607019</v>
      </c>
      <c r="Z24" s="10">
        <f>'[9]Тариф'!$D$58+'[9]Тариф'!$D$59+'[9]Тариф'!$D$60+'[9]Тариф'!$D$61+'[9]Тариф'!$D$62+'[9]Тариф'!$D$63+'[9]Тариф'!$D$64</f>
        <v>1.7740037966073305</v>
      </c>
      <c r="AA24" s="141">
        <f>'[9]Тариф'!$E$58+'[9]Тариф'!$E$59+'[9]Тариф'!$E$60+'[9]Тариф'!$E$61+'[9]Тариф'!$E$62+'[9]Тариф'!$E$63+'[9]Тариф'!$E$64</f>
        <v>18292.817549096148</v>
      </c>
      <c r="AB24" s="128">
        <f>AA24*AB26</f>
        <v>33861.869911215836</v>
      </c>
      <c r="AC24" s="10">
        <f>'[10]Тариф'!$D$57+'[10]Тариф'!$D$58+'[10]Тариф'!$D$59+'[10]Тариф'!$D$60+'[10]Тариф'!$D$61+'[10]Тариф'!$D$62</f>
        <v>3.7665749006850433</v>
      </c>
      <c r="AD24" s="141">
        <f>'[10]Тариф'!$E$57+'[10]Тариф'!$E$58+'[10]Тариф'!$E$59+'[10]Тариф'!$E$60+'[10]Тариф'!$E$61+'[10]Тариф'!$E$62</f>
        <v>17541.692627470384</v>
      </c>
      <c r="AE24" s="128">
        <f>AD24*AE26</f>
        <v>46983.90631035945</v>
      </c>
      <c r="AF24" s="10">
        <f>'[11]Тариф'!$D$57+'[11]Тариф'!$D$58+'[11]Тариф'!$D$59+'[11]Тариф'!$D$60+'[11]Тариф'!$D$61+'[11]Тариф'!$D$62+'[11]Тариф'!$D$63</f>
        <v>1.595639616354421</v>
      </c>
      <c r="AG24" s="141">
        <f>'[11]Тариф'!$E$57+'[11]Тариф'!$E$58+'[11]Тариф'!$E$59+'[11]Тариф'!$E$60+'[11]Тариф'!$E$61+'[11]Тариф'!$E$62+'[11]Тариф'!$E$63</f>
        <v>22869.98349328465</v>
      </c>
      <c r="AH24" s="128">
        <f>AG24*AH26</f>
        <v>43116.52946543214</v>
      </c>
      <c r="AI24" s="11">
        <f>'[12]Тариф'!$D$57+'[12]Тариф'!$D$58+'[12]Тариф'!$D$59+'[12]Тариф'!$D$60+'[12]Тариф'!$D$61+'[12]Тариф'!$D$62+'[12]Тариф'!$D$63</f>
        <v>2.642404850216362</v>
      </c>
      <c r="AJ24" s="141">
        <f>'[12]Тариф'!$E$57+'[12]Тариф'!$E$58+'[12]Тариф'!$E$59+'[12]Тариф'!$E$60+'[12]Тариф'!$E$61+'[12]Тариф'!$E$62+'[12]Тариф'!$E$63</f>
        <v>14776.327922409895</v>
      </c>
      <c r="AK24" s="128">
        <f>AJ24*AK26</f>
        <v>27710.649352297947</v>
      </c>
      <c r="AL24" s="11">
        <f>'[13]Тариф'!$D$58+'[13]Тариф'!$D$59+'[13]Тариф'!$D$60+'[13]Тариф'!$D$61+'[13]Тариф'!$D$62+'[13]Тариф'!$D$63+'[13]Тариф'!$D$64</f>
        <v>2.3525549215326063</v>
      </c>
      <c r="AM24" s="141">
        <f>'[13]Тариф'!$E$58+'[13]Тариф'!$E$59+'[13]Тариф'!$E$60+'[13]Тариф'!$E$61+'[13]Тариф'!$E$62+'[13]Тариф'!$E$63+'[13]Тариф'!$E$64</f>
        <v>8282.875367732</v>
      </c>
      <c r="AN24" s="128">
        <f>AM24*AN26</f>
        <v>15953.11718329176</v>
      </c>
      <c r="AO24" s="11">
        <f>'[14]Тариф'!$D$58+'[14]Тариф'!$D$59+'[14]Тариф'!$D$60+'[14]Тариф'!$D$61+'[14]Тариф'!$D$62+'[14]Тариф'!$D$63+'[14]Тариф'!$D$64</f>
        <v>2.531059938747841</v>
      </c>
      <c r="AP24" s="141">
        <f>'[14]Тариф'!$E$58+'[14]Тариф'!$E$59+'[14]Тариф'!$E$60+'[14]Тариф'!$E$61+'[14]Тариф'!$E$62+'[14]Тариф'!$E$63+'[14]Тариф'!$E$64</f>
        <v>14776.327922409895</v>
      </c>
      <c r="AQ24" s="128">
        <f>AP24*AQ26</f>
        <v>27577.209391530727</v>
      </c>
      <c r="AR24" s="11">
        <f>'[15]Тариф'!$D$57+'[15]Тариф'!$D$58+'[15]Тариф'!$D$59+'[15]Тариф'!$D$60+'[15]Тариф'!$D$61+'[15]Тариф'!$D$62+'[15]Тариф'!$D$63</f>
        <v>2.1672487404094776</v>
      </c>
      <c r="AS24" s="141">
        <f>'[15]Тариф'!$E$57+'[15]Тариф'!$E$58+'[15]Тариф'!$E$59+'[15]Тариф'!$E$60+'[15]Тариф'!$E$61+'[15]Тариф'!$E$62+'[15]Тариф'!$E$63</f>
        <v>9952.873115456485</v>
      </c>
      <c r="AT24" s="171">
        <f>AS24*AT26</f>
        <v>18681.147385191394</v>
      </c>
      <c r="AU24" s="11">
        <f>'[17]Тариф'!$D$57+'[17]Тариф'!$D$58+'[17]Тариф'!$D$59+'[17]Тариф'!$D$60+'[17]Тариф'!$D$61+'[17]Тариф'!$D$62+'[17]Тариф'!$D$63</f>
        <v>2.810011474740767</v>
      </c>
      <c r="AV24" s="141">
        <f>'[17]Тариф'!$E$57+'[17]Тариф'!$E$58+'[17]Тариф'!$E$59+'[17]Тариф'!$E$60+'[17]Тариф'!$E$61+'[17]Тариф'!$E$62+'[17]Тариф'!$E$63</f>
        <v>11808.792221450596</v>
      </c>
      <c r="AW24" s="171">
        <f>AV24*AW26</f>
        <v>22228.40204347935</v>
      </c>
      <c r="AX24" s="11">
        <f>'[18]Тариф'!$D$58+'[18]Тариф'!$D$59+'[18]Тариф'!$D$60+'[18]Тариф'!$D$61+'[18]Тариф'!$D$62+'[18]Тариф'!$D$63+'[18]Тариф'!$D$64</f>
        <v>1.58887367026925</v>
      </c>
      <c r="AY24" s="141">
        <f>'[18]Тариф'!$E$58+'[18]Тариф'!$E$59+'[18]Тариф'!$E$60+'[18]Тариф'!$E$61+'[18]Тариф'!$E$62+'[18]Тариф'!$E$63+'[18]Тариф'!$E$64</f>
        <v>13438.05795366921</v>
      </c>
      <c r="AZ24" s="128">
        <f>AY24*AZ26</f>
        <v>15086.246572034552</v>
      </c>
      <c r="BA24" s="11">
        <f>'[19]Тариф'!$D$58+'[19]Тариф'!$D$59+'[19]Тариф'!$D$60+'[19]Тариф'!$D$61+'[19]Тариф'!$D$62+'[19]Тариф'!$D$63+'[19]Тариф'!$D$64</f>
        <v>1.8186516792453222</v>
      </c>
      <c r="BB24" s="141">
        <f>'[19]Тариф'!$E$58+'[19]Тариф'!$E$59+'[19]Тариф'!$E$60+'[19]Тариф'!$E$61+'[19]Тариф'!$E$62+'[19]Тариф'!$E$63+'[19]Тариф'!$E$64</f>
        <v>16114.70879945695</v>
      </c>
      <c r="BC24" s="128">
        <f>BB24*BC26</f>
        <v>16430.81956471994</v>
      </c>
      <c r="BD24" s="11">
        <f>'[20]Тариф'!$D$59+'[20]Тариф'!$D$60+'[20]Тариф'!$D$61+'[20]Тариф'!$D$62+'[20]Тариф'!$D$63+'[20]Тариф'!$D$64+'[20]Тариф'!$D$65</f>
        <v>2.848902311286335</v>
      </c>
      <c r="BE24" s="141">
        <f>'[20]Тариф'!$E$59+'[20]Тариф'!$E$60+'[20]Тариф'!$E$61+'[20]Тариф'!$E$62+'[20]Тариф'!$E$63+'[20]Тариф'!$E$64+'[20]Тариф'!$E$65</f>
        <v>28187.039467867005</v>
      </c>
      <c r="BF24" s="128">
        <f>BE24*BF26</f>
        <v>36927.82217446685</v>
      </c>
      <c r="BG24" s="11">
        <f>'[21]Тариф'!$D$59+'[21]Тариф'!$D$60+'[21]Тариф'!$D$61+'[21]Тариф'!$D$62+'[21]Тариф'!$D$63+'[21]Тариф'!$D$64+'[21]Тариф'!$D$65</f>
        <v>2.00907656731107</v>
      </c>
      <c r="BH24" s="141">
        <f>'[21]Тариф'!$E$59+'[21]Тариф'!$E$60+'[21]Тариф'!$E$61+'[21]Тариф'!$E$62+'[21]Тариф'!$E$63+'[21]Тариф'!$E$64+'[21]Тариф'!$E$65</f>
        <v>30627.9704533438</v>
      </c>
      <c r="BI24" s="128">
        <f>BH24*BI26</f>
        <v>37016.84742243758</v>
      </c>
      <c r="BJ24" s="11">
        <f>'[22]Тариф'!$D$59+'[22]Тариф'!$D$60+'[22]Тариф'!$D$61+'[22]Тариф'!$D$62+'[22]Тариф'!$D$63+'[22]Тариф'!$D$64+'[22]Тариф'!$D$65</f>
        <v>1.928907853016916</v>
      </c>
      <c r="BK24" s="141">
        <f>'[22]Тариф'!$E$59+'[22]Тариф'!$E$60+'[22]Тариф'!$E$61+'[22]Тариф'!$E$62+'[22]Тариф'!$E$63+'[22]Тариф'!$E$64+'[22]Тариф'!$E$65</f>
        <v>30627.9704533438</v>
      </c>
      <c r="BL24" s="142">
        <f>BK24*BL26</f>
        <v>37031.81162313083</v>
      </c>
      <c r="BM24" s="11">
        <f>'[23]Тариф'!$D$59+'[23]Тариф'!$D$60+'[23]Тариф'!$D$61+'[23]Тариф'!$D$62+'[23]Тариф'!$D$63+'[23]Тариф'!$D$64+'[23]Тариф'!$D$65</f>
        <v>1.986095145212033</v>
      </c>
      <c r="BN24" s="141">
        <f>'[23]Тариф'!$E$59+'[23]Тариф'!$E$60+'[23]Тариф'!$E$61+'[23]Тариф'!$E$62+'[23]Тариф'!$E$63+'[23]Тариф'!$E$64+'[23]Тариф'!$E$65</f>
        <v>30627.9704533438</v>
      </c>
      <c r="BO24" s="142">
        <f>BN24*BO26</f>
        <v>32746.251772579162</v>
      </c>
      <c r="BP24" s="11">
        <f>'[16]Тариф'!$D$59+'[16]Тариф'!$D$60+'[16]Тариф'!$D$61+'[16]Тариф'!$D$62+'[16]Тариф'!$D$63+'[16]Тариф'!$D$64+'[16]Тариф'!$D$65</f>
        <v>1.9890023890452317</v>
      </c>
      <c r="BQ24" s="141">
        <f>'[16]Тариф'!$E$59+'[16]Тариф'!$E$60+'[16]Тариф'!$E$61+'[16]Тариф'!$E$62+'[16]Тариф'!$E$63+'[16]Тариф'!$E$64+'[16]Тариф'!$E$65</f>
        <v>30830.33263115671</v>
      </c>
      <c r="BR24" s="128">
        <f>BQ24*BR26</f>
        <v>44337.32163654826</v>
      </c>
    </row>
    <row r="25" spans="3:72" ht="15">
      <c r="C25" s="99"/>
      <c r="D25" s="127">
        <f>SUM(D16:D24)</f>
        <v>381934.9000000002</v>
      </c>
      <c r="E25" s="127"/>
      <c r="F25" s="127"/>
      <c r="G25" s="127">
        <f>SUM(G16:G24)</f>
        <v>383192.44000000006</v>
      </c>
      <c r="H25" s="121"/>
      <c r="I25" s="121"/>
      <c r="J25" s="127">
        <f>SUM(J16:J24)</f>
        <v>363520.50999999995</v>
      </c>
      <c r="K25" s="121"/>
      <c r="L25" s="121"/>
      <c r="M25" s="121">
        <f>SUM(M16:M24)</f>
        <v>454734.9500000001</v>
      </c>
      <c r="N25" s="121"/>
      <c r="O25" s="121"/>
      <c r="P25" s="121">
        <f>SUM(P16:P24)</f>
        <v>385140.98000000004</v>
      </c>
      <c r="Q25" s="121"/>
      <c r="R25" s="121"/>
      <c r="S25" s="121">
        <f>SUM(S16:S24)</f>
        <v>354348.7100000001</v>
      </c>
      <c r="T25" s="121"/>
      <c r="U25" s="121"/>
      <c r="V25" s="121">
        <f>SUM(V16:V24)</f>
        <v>372072.62999999995</v>
      </c>
      <c r="W25" s="121"/>
      <c r="X25" s="121"/>
      <c r="Y25" s="121">
        <f>SUM(Y16:Y24)</f>
        <v>360971.4699999999</v>
      </c>
      <c r="Z25" s="121"/>
      <c r="AA25" s="121"/>
      <c r="AB25" s="121">
        <f>SUM(AB16:AB24)</f>
        <v>328487.57</v>
      </c>
      <c r="AC25" s="121"/>
      <c r="AD25" s="121"/>
      <c r="AE25" s="121">
        <f>SUM(AE16:AE24)</f>
        <v>214773.97999999995</v>
      </c>
      <c r="AF25" s="121"/>
      <c r="AG25" s="121"/>
      <c r="AH25" s="121">
        <f>SUM(AH16:AH24)</f>
        <v>465262.67999999993</v>
      </c>
      <c r="AI25" s="121"/>
      <c r="AJ25" s="121"/>
      <c r="AK25" s="121">
        <f>SUM(AK16:AK24)</f>
        <v>180494.0599999999</v>
      </c>
      <c r="AL25" s="121"/>
      <c r="AM25" s="121"/>
      <c r="AN25" s="121">
        <f>SUM(AN16:AN24)</f>
        <v>116734.92000000001</v>
      </c>
      <c r="AO25" s="121"/>
      <c r="AP25" s="121"/>
      <c r="AQ25" s="121">
        <f>SUM(AQ16:AQ24)</f>
        <v>187604.91999999998</v>
      </c>
      <c r="AR25" s="121"/>
      <c r="AS25" s="121"/>
      <c r="AT25" s="121">
        <f>SUM(AT16:AT24)</f>
        <v>148418.22</v>
      </c>
      <c r="AU25" s="121"/>
      <c r="AV25" s="121"/>
      <c r="AW25" s="121">
        <f>SUM(AW16:AW24)</f>
        <v>136143.76</v>
      </c>
      <c r="AX25" s="181">
        <f>AX15-AX23</f>
        <v>17.207334884600836</v>
      </c>
      <c r="AY25" s="173">
        <f>AY15-AY23</f>
        <v>145620.9200713299</v>
      </c>
      <c r="AZ25" s="121">
        <f>SUM(AZ16:AZ24)</f>
        <v>318369.07999999996</v>
      </c>
      <c r="BA25" s="173">
        <f>BA15-BA23</f>
        <v>17.216800022456294</v>
      </c>
      <c r="BB25" s="173">
        <f>BB15-BB23</f>
        <v>152554.6216389807</v>
      </c>
      <c r="BC25" s="121">
        <f>SUM(BC16:BC24)</f>
        <v>349319</v>
      </c>
      <c r="BD25" s="173">
        <f>BD15-BD23</f>
        <v>17.204997840820155</v>
      </c>
      <c r="BE25" s="173">
        <f>BE15-BE23</f>
        <v>170226.24863707458</v>
      </c>
      <c r="BF25" s="121">
        <f>SUM(BF16:BF24)</f>
        <v>402175.7800000001</v>
      </c>
      <c r="BG25" s="173">
        <f>BG15-BG23</f>
        <v>17.213092818409443</v>
      </c>
      <c r="BH25" s="173">
        <f>BH15-BH23</f>
        <v>262410.1573980885</v>
      </c>
      <c r="BI25" s="121">
        <f>SUM(BI16:BI24)</f>
        <v>598065.3499999997</v>
      </c>
      <c r="BJ25" s="173">
        <f>BJ15-BJ23</f>
        <v>17.20919687173604</v>
      </c>
      <c r="BK25" s="173">
        <f>BK15-BK23</f>
        <v>273254.5116081736</v>
      </c>
      <c r="BL25" s="121">
        <f>SUM(BL16:BL24)</f>
        <v>629479.0499999998</v>
      </c>
      <c r="BM25" s="173">
        <f>BM15-BM23</f>
        <v>17.21269582516808</v>
      </c>
      <c r="BN25" s="173">
        <f>BN15-BN23</f>
        <v>265493.8540856252</v>
      </c>
      <c r="BO25" s="121">
        <f>SUM(BO16:BO24)</f>
        <v>617933.87</v>
      </c>
      <c r="BP25" s="173">
        <f>BP15-BP23</f>
        <v>17.2078572569895</v>
      </c>
      <c r="BQ25" s="173">
        <f>BQ15-BQ23</f>
        <v>266837.16896612477</v>
      </c>
      <c r="BR25" s="121">
        <f>SUM(BR16:BR24)</f>
        <v>607840.5800000001</v>
      </c>
      <c r="BS25" s="122"/>
      <c r="BT25" s="122"/>
    </row>
    <row r="26" spans="3:72" ht="15">
      <c r="C26" s="136"/>
      <c r="D26" s="120">
        <f>D15/C15</f>
        <v>2.073248819156609</v>
      </c>
      <c r="E26" s="122"/>
      <c r="F26" s="120"/>
      <c r="G26" s="120">
        <f>G15/F15</f>
        <v>2.069390223071233</v>
      </c>
      <c r="H26" s="122"/>
      <c r="I26" s="120"/>
      <c r="J26" s="120">
        <f>J15/I15</f>
        <v>1.9814759964623279</v>
      </c>
      <c r="K26" s="122"/>
      <c r="L26" s="120"/>
      <c r="M26" s="120">
        <f>M15/L15</f>
        <v>2.54302461890453</v>
      </c>
      <c r="N26" s="122"/>
      <c r="O26" s="120"/>
      <c r="P26" s="120">
        <f>P15/O15</f>
        <v>2.1771192798052827</v>
      </c>
      <c r="Q26" s="122"/>
      <c r="R26" s="120"/>
      <c r="S26" s="120">
        <f>S15/R15</f>
        <v>1.9778690599783566</v>
      </c>
      <c r="T26" s="122"/>
      <c r="U26" s="120"/>
      <c r="V26" s="120">
        <f>V15/U15</f>
        <v>2.0877819498056516</v>
      </c>
      <c r="W26" s="122"/>
      <c r="X26" s="120"/>
      <c r="Y26" s="120">
        <f>Y15/X15</f>
        <v>2.051416570758088</v>
      </c>
      <c r="Z26" s="122"/>
      <c r="AA26" s="120"/>
      <c r="AB26" s="120">
        <f>AB15/AA15</f>
        <v>1.8511019322383697</v>
      </c>
      <c r="AC26" s="122"/>
      <c r="AD26" s="120"/>
      <c r="AE26" s="120">
        <f>AE15/AD15</f>
        <v>2.6784134979530085</v>
      </c>
      <c r="AF26" s="122"/>
      <c r="AG26" s="120"/>
      <c r="AH26" s="120">
        <f>AH15/AG15</f>
        <v>1.8852890505186641</v>
      </c>
      <c r="AI26" s="122"/>
      <c r="AJ26" s="120"/>
      <c r="AK26" s="120">
        <f>AK15/AJ15</f>
        <v>1.8753407137284601</v>
      </c>
      <c r="AL26" s="122"/>
      <c r="AM26" s="120"/>
      <c r="AN26" s="120">
        <f>AN15/AM15</f>
        <v>1.9260361257445806</v>
      </c>
      <c r="AO26" s="122"/>
      <c r="AP26" s="120"/>
      <c r="AQ26" s="120">
        <f>AQ15/AP15</f>
        <v>1.8663100559447463</v>
      </c>
      <c r="AR26" s="122"/>
      <c r="AS26" s="120"/>
      <c r="AT26" s="120">
        <f>AT15/AS15</f>
        <v>1.8769602675010684</v>
      </c>
      <c r="AU26" s="122"/>
      <c r="AV26" s="120"/>
      <c r="AW26" s="120">
        <f>AW15/AV15</f>
        <v>1.882360331745155</v>
      </c>
      <c r="AX26" s="122"/>
      <c r="AY26" s="120"/>
      <c r="AZ26" s="120">
        <f>AZ15/AY15</f>
        <v>1.1226508044575974</v>
      </c>
      <c r="BA26" s="122"/>
      <c r="BB26" s="120"/>
      <c r="BC26" s="120">
        <f>BC15/BB15</f>
        <v>1.0196162877776385</v>
      </c>
      <c r="BD26" s="122"/>
      <c r="BE26" s="120"/>
      <c r="BF26" s="120">
        <f>BF15/BE15</f>
        <v>1.310099353164218</v>
      </c>
      <c r="BG26" s="122"/>
      <c r="BH26" s="120"/>
      <c r="BI26" s="120">
        <f>BI15/BH15</f>
        <v>1.208596158169412</v>
      </c>
      <c r="BJ26" s="122"/>
      <c r="BK26" s="120"/>
      <c r="BL26" s="120">
        <f>BL15/BK15</f>
        <v>1.2090847377413443</v>
      </c>
      <c r="BM26" s="122"/>
      <c r="BN26" s="120"/>
      <c r="BO26" s="120">
        <f>BO15/BN15</f>
        <v>1.0691616613141959</v>
      </c>
      <c r="BP26" s="122"/>
      <c r="BQ26" s="120"/>
      <c r="BR26" s="120">
        <f>BR15/BQ15</f>
        <v>1.4381071449012384</v>
      </c>
      <c r="BS26" s="122"/>
      <c r="BT26" s="122"/>
    </row>
    <row r="27" spans="3:72" ht="15">
      <c r="C27" s="100">
        <f>SUM(C16:C24)</f>
        <v>184220.48355747765</v>
      </c>
      <c r="D27" s="122"/>
      <c r="E27" s="122"/>
      <c r="F27" s="120">
        <f>SUM(F16:F24)</f>
        <v>185171.66831458913</v>
      </c>
      <c r="G27" s="122"/>
      <c r="H27" s="122"/>
      <c r="I27" s="120">
        <f>SUM(I16:I24)</f>
        <v>183459.4568135165</v>
      </c>
      <c r="J27" s="122"/>
      <c r="K27" s="122"/>
      <c r="L27" s="120">
        <f>SUM(L16:L24)</f>
        <v>178816.57401959735</v>
      </c>
      <c r="M27" s="122"/>
      <c r="N27" s="122"/>
      <c r="O27" s="120">
        <f>SUM(O16:O24)</f>
        <v>176903.94071309047</v>
      </c>
      <c r="P27" s="122"/>
      <c r="Q27" s="122"/>
      <c r="R27" s="120">
        <f>SUM(R16:R24)</f>
        <v>179156.80930054976</v>
      </c>
      <c r="S27" s="122"/>
      <c r="T27" s="122"/>
      <c r="U27" s="120">
        <f>SUM(U16:U24)</f>
        <v>178214.31497414547</v>
      </c>
      <c r="V27" s="122"/>
      <c r="W27" s="122"/>
      <c r="X27" s="120">
        <f>SUM(X16:X24)</f>
        <v>175962.0523424968</v>
      </c>
      <c r="Y27" s="122"/>
      <c r="Z27" s="122"/>
      <c r="AA27" s="120">
        <f>SUM(AA16:AA24)</f>
        <v>177455.14943241933</v>
      </c>
      <c r="AB27" s="122"/>
      <c r="AC27" s="122"/>
      <c r="AD27" s="120">
        <f>SUM(AD16:AD24)</f>
        <v>80187.01375427733</v>
      </c>
      <c r="AE27" s="122"/>
      <c r="AF27" s="122"/>
      <c r="AG27" s="120">
        <f>SUM(AG16:AG24)</f>
        <v>246785.8601692939</v>
      </c>
      <c r="AH27" s="122"/>
      <c r="AI27" s="122"/>
      <c r="AJ27" s="127">
        <f>SUM(AJ16:AJ24)</f>
        <v>96246.00942041646</v>
      </c>
      <c r="AK27" s="122"/>
      <c r="AL27" s="122"/>
      <c r="AM27" s="127">
        <f>SUM(AM16:AM24)</f>
        <v>60608.89431908853</v>
      </c>
      <c r="AN27" s="122"/>
      <c r="AO27" s="122"/>
      <c r="AP27" s="120">
        <f>SUM(AP16:AP24)</f>
        <v>100521.83955309204</v>
      </c>
      <c r="AQ27" s="122"/>
      <c r="AR27" s="122"/>
      <c r="AS27" s="127">
        <f>SUM(AS16:AS24)</f>
        <v>79073.71432939271</v>
      </c>
      <c r="AT27" s="122"/>
      <c r="AU27" s="122"/>
      <c r="AV27" s="127">
        <f>SUM(AV16:AV24)</f>
        <v>72326.08853044611</v>
      </c>
      <c r="AW27" s="122"/>
      <c r="AX27" s="122"/>
      <c r="AY27" s="127">
        <f>SUM(AY16:AY24)</f>
        <v>283586.9165513299</v>
      </c>
      <c r="AZ27" s="122"/>
      <c r="BA27" s="122"/>
      <c r="BB27" s="127">
        <f>SUM(BB16:BB24)</f>
        <v>342598.4894389807</v>
      </c>
      <c r="BC27" s="122"/>
      <c r="BD27" s="122"/>
      <c r="BE27" s="127">
        <f>SUM(BE16:BE24)</f>
        <v>306981.13011707464</v>
      </c>
      <c r="BF27" s="122"/>
      <c r="BG27" s="122"/>
      <c r="BH27" s="127">
        <f>SUM(BH16:BH24)</f>
        <v>494843.0010780883</v>
      </c>
      <c r="BI27" s="122"/>
      <c r="BJ27" s="122"/>
      <c r="BK27" s="127">
        <f>SUM(BK16:BK24)</f>
        <v>520624.42800817353</v>
      </c>
      <c r="BL27" s="122"/>
      <c r="BM27" s="122"/>
      <c r="BN27" s="127">
        <f>SUM(BN16:BN24)</f>
        <v>577961.1188456252</v>
      </c>
      <c r="BO27" s="122"/>
      <c r="BP27" s="122"/>
      <c r="BQ27" s="127">
        <f>SUM(BQ16:BQ24)</f>
        <v>422667.1024861248</v>
      </c>
      <c r="BR27" s="172">
        <f>BR25+BO25+BL25+BI25+BF25+BC25+AZ25+AW25+AT25+AQ25+AN25+AK25+AH25+AE25+AB25+Y25+V25+S25+P25+M25+J25+G25+D25</f>
        <v>8357019.41</v>
      </c>
      <c r="BS27" s="122"/>
      <c r="BT27" s="192">
        <f>'[24]ИТОГО'!$N$13+'[25]Итого'!$N$12</f>
        <v>8357019.41</v>
      </c>
    </row>
    <row r="28" spans="70:72" ht="15">
      <c r="BR28" s="172">
        <f>C27+F27+I27+L27+O27+R27+U27+X27+AA27+AD27+AG27+AJ27+AM27+AP27+AS27+AV27+AY27+BB27+BE27+BH27+BK27+BN27+BQ27</f>
        <v>5304372.056069287</v>
      </c>
      <c r="BT28" s="192">
        <f>C15+F15+I15+L15+O15+R15+U15+X15+AA15+AD15+AG15+AJ15+AM15+AP15+AS15+AV15+AY15+BB15+BE15+BH15+BK15+BN15+BQ15</f>
        <v>5304372.056069285</v>
      </c>
    </row>
    <row r="29" spans="42:60" ht="15">
      <c r="AP29" s="84"/>
      <c r="BH29" s="84"/>
    </row>
    <row r="30" ht="15">
      <c r="BR30" s="83"/>
    </row>
  </sheetData>
  <sheetProtection/>
  <mergeCells count="98">
    <mergeCell ref="B13:D13"/>
    <mergeCell ref="E13:G13"/>
    <mergeCell ref="H13:J13"/>
    <mergeCell ref="K13:M13"/>
    <mergeCell ref="N13:P13"/>
    <mergeCell ref="BJ14:BK14"/>
    <mergeCell ref="AU14:AV14"/>
    <mergeCell ref="AX14:AY14"/>
    <mergeCell ref="BA14:BB14"/>
    <mergeCell ref="BD14:BE14"/>
    <mergeCell ref="BM14:BN14"/>
    <mergeCell ref="BP14:BQ14"/>
    <mergeCell ref="Q13:S13"/>
    <mergeCell ref="T13:V13"/>
    <mergeCell ref="W13:Y13"/>
    <mergeCell ref="Z13:AB13"/>
    <mergeCell ref="AC13:AE13"/>
    <mergeCell ref="AF13:AH13"/>
    <mergeCell ref="BP13:BR13"/>
    <mergeCell ref="AR14:AS14"/>
    <mergeCell ref="BG14:BH14"/>
    <mergeCell ref="Z14:AA14"/>
    <mergeCell ref="AC14:AD14"/>
    <mergeCell ref="AF14:AG14"/>
    <mergeCell ref="AI14:AJ14"/>
    <mergeCell ref="AL14:AM14"/>
    <mergeCell ref="AO14:AP14"/>
    <mergeCell ref="B14:C14"/>
    <mergeCell ref="E14:F14"/>
    <mergeCell ref="H14:I14"/>
    <mergeCell ref="K14:L14"/>
    <mergeCell ref="N14:O14"/>
    <mergeCell ref="Q14:R14"/>
    <mergeCell ref="T14:U14"/>
    <mergeCell ref="BA13:BC13"/>
    <mergeCell ref="BD13:BF13"/>
    <mergeCell ref="BG13:BI13"/>
    <mergeCell ref="BJ13:BL13"/>
    <mergeCell ref="AI13:AK13"/>
    <mergeCell ref="AL13:AN13"/>
    <mergeCell ref="AO13:AQ13"/>
    <mergeCell ref="AR13:AT13"/>
    <mergeCell ref="W14:X14"/>
    <mergeCell ref="BM12:BO12"/>
    <mergeCell ref="BP12:BR12"/>
    <mergeCell ref="AU13:AW13"/>
    <mergeCell ref="AX13:AZ13"/>
    <mergeCell ref="BM13:BO13"/>
    <mergeCell ref="AU12:AW12"/>
    <mergeCell ref="AX12:AZ12"/>
    <mergeCell ref="BA12:BC12"/>
    <mergeCell ref="BD12:BF12"/>
    <mergeCell ref="BG12:BI12"/>
    <mergeCell ref="BJ12:BL12"/>
    <mergeCell ref="AC12:AE12"/>
    <mergeCell ref="AF12:AH12"/>
    <mergeCell ref="AI12:AK12"/>
    <mergeCell ref="AL12:AN12"/>
    <mergeCell ref="AO12:AQ12"/>
    <mergeCell ref="AR12:AT12"/>
    <mergeCell ref="BP11:BR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X11:AZ11"/>
    <mergeCell ref="BA11:BC11"/>
    <mergeCell ref="BD11:BF11"/>
    <mergeCell ref="BG11:BI11"/>
    <mergeCell ref="BJ11:BL11"/>
    <mergeCell ref="BM11:BO11"/>
    <mergeCell ref="AF11:AH11"/>
    <mergeCell ref="AI11:AK11"/>
    <mergeCell ref="AL11:AN11"/>
    <mergeCell ref="AO11:AQ11"/>
    <mergeCell ref="AR11:AT11"/>
    <mergeCell ref="AU11:AW11"/>
    <mergeCell ref="N11:P11"/>
    <mergeCell ref="Q11:S11"/>
    <mergeCell ref="T11:V11"/>
    <mergeCell ref="W11:Y11"/>
    <mergeCell ref="Z11:AB11"/>
    <mergeCell ref="AC11:AE11"/>
    <mergeCell ref="A9:A12"/>
    <mergeCell ref="B9:BR9"/>
    <mergeCell ref="B10:AB10"/>
    <mergeCell ref="AC10:AT10"/>
    <mergeCell ref="AU10:BO10"/>
    <mergeCell ref="BP10:BR10"/>
    <mergeCell ref="B11:D11"/>
    <mergeCell ref="E11:G11"/>
    <mergeCell ref="H11:J11"/>
    <mergeCell ref="K11:M11"/>
  </mergeCells>
  <printOptions/>
  <pageMargins left="0.7" right="0.7" top="0.75" bottom="0.75" header="0.3" footer="0.3"/>
  <pageSetup horizontalDpi="600" verticalDpi="600" orientation="landscape" paperSize="9" scale="50" r:id="rId1"/>
  <colBreaks count="2" manualBreakCount="2">
    <brk id="22" max="22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0.140625" style="0" customWidth="1"/>
    <col min="2" max="2" width="16.8515625" style="0" customWidth="1"/>
    <col min="3" max="3" width="14.421875" style="0" customWidth="1"/>
    <col min="6" max="6" width="11.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44562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44926</v>
      </c>
      <c r="G5" s="21"/>
    </row>
    <row r="7" ht="13.5" thickBot="1"/>
    <row r="8" spans="1:26" ht="13.5" customHeight="1" thickBot="1">
      <c r="A8" s="23"/>
      <c r="B8" s="24"/>
      <c r="C8" s="25"/>
      <c r="D8" s="248" t="s">
        <v>26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8" t="s">
        <v>29</v>
      </c>
      <c r="T8" s="249"/>
      <c r="U8" s="249"/>
      <c r="V8" s="249"/>
      <c r="W8" s="249"/>
      <c r="X8" s="249"/>
      <c r="Y8" s="249"/>
      <c r="Z8" s="250"/>
    </row>
    <row r="9" spans="1:26" ht="13.5" customHeight="1" thickBot="1">
      <c r="A9" s="26"/>
      <c r="B9" s="22"/>
      <c r="C9" s="27"/>
      <c r="D9" s="249" t="s">
        <v>27</v>
      </c>
      <c r="E9" s="249"/>
      <c r="F9" s="249"/>
      <c r="G9" s="249"/>
      <c r="H9" s="249"/>
      <c r="I9" s="249"/>
      <c r="J9" s="249"/>
      <c r="K9" s="249"/>
      <c r="L9" s="250"/>
      <c r="M9" s="248" t="s">
        <v>28</v>
      </c>
      <c r="N9" s="249"/>
      <c r="O9" s="249"/>
      <c r="P9" s="249"/>
      <c r="Q9" s="249"/>
      <c r="R9" s="249"/>
      <c r="S9" s="248" t="s">
        <v>30</v>
      </c>
      <c r="T9" s="249"/>
      <c r="U9" s="249"/>
      <c r="V9" s="249"/>
      <c r="W9" s="249"/>
      <c r="X9" s="249"/>
      <c r="Y9" s="250"/>
      <c r="Z9" s="3" t="s">
        <v>31</v>
      </c>
    </row>
    <row r="10" spans="1:26" ht="13.5" thickBot="1">
      <c r="A10" s="26"/>
      <c r="B10" s="22"/>
      <c r="C10" s="22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20">
        <v>10</v>
      </c>
    </row>
    <row r="11" spans="1:26" ht="19.5" customHeight="1">
      <c r="A11" s="272" t="s">
        <v>71</v>
      </c>
      <c r="B11" s="273"/>
      <c r="C11" s="274"/>
      <c r="D11" s="62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6">
        <v>0</v>
      </c>
    </row>
    <row r="12" spans="1:26" ht="18" customHeight="1">
      <c r="A12" s="275" t="s">
        <v>72</v>
      </c>
      <c r="B12" s="276"/>
      <c r="C12" s="277"/>
      <c r="D12" s="32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57">
        <v>0</v>
      </c>
    </row>
    <row r="13" spans="1:26" ht="28.5" customHeight="1">
      <c r="A13" s="275" t="s">
        <v>82</v>
      </c>
      <c r="B13" s="276"/>
      <c r="C13" s="277"/>
      <c r="D13" s="32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7">
        <v>0</v>
      </c>
    </row>
    <row r="14" spans="1:26" ht="18" customHeight="1" thickBot="1">
      <c r="A14" s="278" t="s">
        <v>73</v>
      </c>
      <c r="B14" s="279"/>
      <c r="C14" s="280"/>
      <c r="D14" s="63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9">
        <v>0</v>
      </c>
    </row>
  </sheetData>
  <sheetProtection/>
  <mergeCells count="9">
    <mergeCell ref="S8:Z8"/>
    <mergeCell ref="S9:Y9"/>
    <mergeCell ref="A11:C11"/>
    <mergeCell ref="A12:C12"/>
    <mergeCell ref="A14:C14"/>
    <mergeCell ref="A13:C13"/>
    <mergeCell ref="D8:R8"/>
    <mergeCell ref="M9:R9"/>
    <mergeCell ref="D9:L9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D1">
      <selection activeCell="X30" sqref="X30"/>
    </sheetView>
  </sheetViews>
  <sheetFormatPr defaultColWidth="9.140625" defaultRowHeight="12.75"/>
  <cols>
    <col min="2" max="2" width="12.140625" style="0" customWidth="1"/>
    <col min="3" max="3" width="2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9.8515625" style="0" customWidth="1"/>
    <col min="8" max="9" width="9.7109375" style="0" customWidth="1"/>
    <col min="10" max="11" width="10.140625" style="0" customWidth="1"/>
    <col min="12" max="12" width="9.8515625" style="0" customWidth="1"/>
    <col min="13" max="13" width="9.7109375" style="0" customWidth="1"/>
    <col min="14" max="14" width="10.28125" style="0" customWidth="1"/>
    <col min="15" max="15" width="10.00390625" style="0" customWidth="1"/>
    <col min="16" max="17" width="9.8515625" style="0" customWidth="1"/>
    <col min="18" max="18" width="10.421875" style="0" customWidth="1"/>
    <col min="19" max="19" width="9.57421875" style="0" bestFit="1" customWidth="1"/>
    <col min="20" max="20" width="10.00390625" style="0" customWidth="1"/>
    <col min="21" max="21" width="10.57421875" style="0" customWidth="1"/>
    <col min="22" max="22" width="10.28125" style="0" customWidth="1"/>
    <col min="23" max="24" width="10.8515625" style="0" customWidth="1"/>
    <col min="25" max="25" width="10.7109375" style="0" customWidth="1"/>
    <col min="26" max="26" width="10.421875" style="0" customWidth="1"/>
    <col min="27" max="27" width="12.140625" style="0" bestFit="1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31">
        <v>44562</v>
      </c>
      <c r="G3" s="21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31">
        <v>44926</v>
      </c>
      <c r="G5" s="21"/>
    </row>
    <row r="7" ht="13.5" thickBot="1"/>
    <row r="8" spans="1:26" ht="13.5" customHeight="1" thickBot="1">
      <c r="A8" s="23"/>
      <c r="B8" s="24"/>
      <c r="C8" s="25"/>
      <c r="D8" s="248" t="s">
        <v>26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8" t="s">
        <v>29</v>
      </c>
      <c r="T8" s="249"/>
      <c r="U8" s="249"/>
      <c r="V8" s="249"/>
      <c r="W8" s="249"/>
      <c r="X8" s="249"/>
      <c r="Y8" s="249"/>
      <c r="Z8" s="250"/>
    </row>
    <row r="9" spans="1:26" ht="13.5" customHeight="1" thickBot="1">
      <c r="A9" s="26"/>
      <c r="B9" s="22"/>
      <c r="C9" s="27"/>
      <c r="D9" s="249" t="s">
        <v>27</v>
      </c>
      <c r="E9" s="249"/>
      <c r="F9" s="249"/>
      <c r="G9" s="249"/>
      <c r="H9" s="249"/>
      <c r="I9" s="249"/>
      <c r="J9" s="249"/>
      <c r="K9" s="249"/>
      <c r="L9" s="250"/>
      <c r="M9" s="248" t="s">
        <v>28</v>
      </c>
      <c r="N9" s="249"/>
      <c r="O9" s="249"/>
      <c r="P9" s="249"/>
      <c r="Q9" s="249"/>
      <c r="R9" s="249"/>
      <c r="S9" s="248" t="s">
        <v>30</v>
      </c>
      <c r="T9" s="249"/>
      <c r="U9" s="249"/>
      <c r="V9" s="249"/>
      <c r="W9" s="249"/>
      <c r="X9" s="249"/>
      <c r="Y9" s="250"/>
      <c r="Z9" s="185" t="s">
        <v>31</v>
      </c>
    </row>
    <row r="10" spans="1:26" ht="13.5" thickBot="1">
      <c r="A10" s="28"/>
      <c r="B10" s="29"/>
      <c r="C10" s="30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186">
        <v>10</v>
      </c>
    </row>
    <row r="11" spans="1:26" ht="13.5" thickBot="1">
      <c r="A11" s="290" t="s">
        <v>76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2"/>
    </row>
    <row r="12" spans="1:26" ht="27.75" customHeight="1">
      <c r="A12" s="281" t="s">
        <v>80</v>
      </c>
      <c r="B12" s="282"/>
      <c r="C12" s="283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6">
        <v>0</v>
      </c>
    </row>
    <row r="13" spans="1:26" ht="27.75" customHeight="1">
      <c r="A13" s="219" t="s">
        <v>77</v>
      </c>
      <c r="B13" s="220"/>
      <c r="C13" s="221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57">
        <v>0</v>
      </c>
    </row>
    <row r="14" spans="1:27" ht="27.75" customHeight="1">
      <c r="A14" s="293" t="s">
        <v>74</v>
      </c>
      <c r="B14" s="294"/>
      <c r="C14" s="295"/>
      <c r="D14" s="210">
        <v>450927.19</v>
      </c>
      <c r="E14" s="210">
        <v>92430.98</v>
      </c>
      <c r="F14" s="210">
        <v>423882.57</v>
      </c>
      <c r="G14" s="210">
        <v>290916.86</v>
      </c>
      <c r="H14" s="210">
        <v>402377.83</v>
      </c>
      <c r="I14" s="210">
        <v>223448.79</v>
      </c>
      <c r="J14" s="210">
        <v>105113.93</v>
      </c>
      <c r="K14" s="210">
        <v>154709.82</v>
      </c>
      <c r="L14" s="210">
        <v>187970.28</v>
      </c>
      <c r="M14" s="210">
        <v>577127.19</v>
      </c>
      <c r="N14" s="210">
        <v>74795.83</v>
      </c>
      <c r="O14" s="210">
        <v>228700.54</v>
      </c>
      <c r="P14" s="210">
        <v>82785.52</v>
      </c>
      <c r="Q14" s="210">
        <v>312153.86</v>
      </c>
      <c r="R14" s="210">
        <v>543850.62</v>
      </c>
      <c r="S14" s="211">
        <v>181448.31</v>
      </c>
      <c r="T14" s="210">
        <v>283899.08</v>
      </c>
      <c r="U14" s="210">
        <v>491018.91</v>
      </c>
      <c r="V14" s="210">
        <v>321361.81</v>
      </c>
      <c r="W14" s="210">
        <v>1938030.71</v>
      </c>
      <c r="X14" s="210">
        <v>1340999.22</v>
      </c>
      <c r="Y14" s="210">
        <v>863022.74</v>
      </c>
      <c r="Z14" s="212">
        <v>367740.05</v>
      </c>
      <c r="AA14">
        <f>SUM(D14:Z14)</f>
        <v>9938712.64</v>
      </c>
    </row>
    <row r="15" spans="1:26" ht="27.75" customHeight="1">
      <c r="A15" s="216" t="s">
        <v>79</v>
      </c>
      <c r="B15" s="217"/>
      <c r="C15" s="218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</row>
    <row r="16" spans="1:26" ht="27.75" customHeight="1">
      <c r="A16" s="219" t="s">
        <v>78</v>
      </c>
      <c r="B16" s="220"/>
      <c r="C16" s="221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</row>
    <row r="17" spans="1:27" ht="30.75" customHeight="1" thickBot="1">
      <c r="A17" s="284" t="s">
        <v>75</v>
      </c>
      <c r="B17" s="285"/>
      <c r="C17" s="286"/>
      <c r="D17" s="85">
        <v>485324.24</v>
      </c>
      <c r="E17" s="85">
        <v>102322.99</v>
      </c>
      <c r="F17" s="85">
        <v>467610.5</v>
      </c>
      <c r="G17" s="85">
        <v>341489.96</v>
      </c>
      <c r="H17" s="85">
        <v>431776.99</v>
      </c>
      <c r="I17" s="85">
        <v>127125.58</v>
      </c>
      <c r="J17" s="85">
        <v>117037.96</v>
      </c>
      <c r="K17" s="85">
        <v>163841.65</v>
      </c>
      <c r="L17" s="85">
        <v>174645.75</v>
      </c>
      <c r="M17" s="85">
        <v>664034.46</v>
      </c>
      <c r="N17" s="85">
        <v>66750.67</v>
      </c>
      <c r="O17" s="85">
        <v>213749.05</v>
      </c>
      <c r="P17" s="85">
        <v>132399.45</v>
      </c>
      <c r="Q17" s="85">
        <v>303458.76</v>
      </c>
      <c r="R17" s="85">
        <v>666922.15</v>
      </c>
      <c r="S17" s="98">
        <v>383061.9</v>
      </c>
      <c r="T17" s="85">
        <v>281033.3</v>
      </c>
      <c r="U17" s="85">
        <v>399696.66</v>
      </c>
      <c r="V17" s="85">
        <v>225250.97</v>
      </c>
      <c r="W17" s="85">
        <v>1758856.91</v>
      </c>
      <c r="X17" s="85">
        <v>776049.09</v>
      </c>
      <c r="Y17" s="85">
        <v>677401.57</v>
      </c>
      <c r="Z17" s="115">
        <v>369981.82</v>
      </c>
      <c r="AA17">
        <f>SUM(D17:Z17)</f>
        <v>9329822.38</v>
      </c>
    </row>
    <row r="18" spans="1:26" ht="13.5" thickBot="1">
      <c r="A18" s="287" t="s">
        <v>81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9"/>
    </row>
    <row r="19" spans="1:26" ht="15" customHeight="1">
      <c r="A19" s="272" t="s">
        <v>86</v>
      </c>
      <c r="B19" s="273"/>
      <c r="C19" s="273"/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ht="18.75" customHeight="1">
      <c r="A20" s="275" t="s">
        <v>72</v>
      </c>
      <c r="B20" s="276"/>
      <c r="C20" s="276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</row>
    <row r="21" spans="1:26" ht="30" customHeight="1">
      <c r="A21" s="275" t="s">
        <v>82</v>
      </c>
      <c r="B21" s="276"/>
      <c r="C21" s="276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26" ht="16.5" customHeight="1" thickBot="1">
      <c r="A22" s="278" t="s">
        <v>73</v>
      </c>
      <c r="B22" s="279"/>
      <c r="C22" s="279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</row>
    <row r="25" spans="4:27" ht="12.75">
      <c r="D25" s="38">
        <f>'Общая информация'!D14+'Коммунальные услуги'!D14</f>
        <v>555558.6539999999</v>
      </c>
      <c r="E25">
        <f>E14+'Общая информация'!E14</f>
        <v>116146.90000000007</v>
      </c>
      <c r="F25">
        <f>'Общая информация'!F14+'Коммунальные услуги'!F14</f>
        <v>482776.1688</v>
      </c>
      <c r="G25">
        <f>G14+'Общая информация'!G14</f>
        <v>375344.622</v>
      </c>
      <c r="H25">
        <f>H14+'Общая информация'!H14</f>
        <v>458528.6369999999</v>
      </c>
      <c r="I25">
        <f>I14+'Общая информация'!I14</f>
        <v>267474.2100000001</v>
      </c>
      <c r="J25">
        <f>J14+'Общая информация'!J14</f>
        <v>121332.76100000012</v>
      </c>
      <c r="K25">
        <f>K14+'Общая информация'!K14</f>
        <v>203800.40599999993</v>
      </c>
      <c r="L25">
        <f>L14+'Общая информация'!L14</f>
        <v>222332.2870000002</v>
      </c>
      <c r="M25">
        <f>M14+'Общая информация'!M14</f>
        <v>625895.4799999999</v>
      </c>
      <c r="N25" s="38">
        <f>N14+'Общая информация'!N14</f>
        <v>176308.74300000002</v>
      </c>
      <c r="O25">
        <f>O14+'Общая информация'!O14</f>
        <v>250759.04799999992</v>
      </c>
      <c r="P25" s="38">
        <f>P14+'Общая информация'!P14</f>
        <v>111470.57230000009</v>
      </c>
      <c r="Q25">
        <f>Q14+'Общая информация'!Q14</f>
        <v>392159.461</v>
      </c>
      <c r="R25" s="38">
        <f>R14+'Общая информация'!R14</f>
        <v>652371.3994999999</v>
      </c>
      <c r="S25" s="38">
        <f>S14+'Общая информация'!S14</f>
        <v>216210.87099999996</v>
      </c>
      <c r="T25">
        <f>T14+'Общая информация'!T14</f>
        <v>318611.16180000006</v>
      </c>
      <c r="U25">
        <f>U14+'Общая информация'!U14</f>
        <v>635867.9450000001</v>
      </c>
      <c r="V25">
        <f>V14+'Общая информация'!V14</f>
        <v>370619.0419999999</v>
      </c>
      <c r="W25">
        <f>W14+'Общая информация'!W14</f>
        <v>2067171.0195000004</v>
      </c>
      <c r="X25">
        <f>X14+'Общая информация'!X14</f>
        <v>1601405.324</v>
      </c>
      <c r="Y25" s="38">
        <f>Y14+'Общая информация'!Y14</f>
        <v>1056104.637</v>
      </c>
      <c r="Z25" s="38">
        <f>Z14+'Общая информация'!Z14</f>
        <v>411738.4839999999</v>
      </c>
      <c r="AA25" s="116">
        <f>SUM(D25:Z25)</f>
        <v>11689987.8339</v>
      </c>
    </row>
    <row r="26" spans="4:27" ht="12.75">
      <c r="D26" s="38">
        <f>'Общая информация'!D31+D17</f>
        <v>593728.7939999998</v>
      </c>
      <c r="E26" s="38">
        <f>E17+'Общая информация'!E31</f>
        <v>99164.41000000005</v>
      </c>
      <c r="F26" s="38">
        <f>F17+'Общая информация'!F31</f>
        <v>517729.9288</v>
      </c>
      <c r="G26" s="38">
        <f>G17+'Общая информация'!G31</f>
        <v>400084.4820000001</v>
      </c>
      <c r="H26" s="38">
        <f>H17+'Общая информация'!H31</f>
        <v>463219.7269999999</v>
      </c>
      <c r="I26" s="38">
        <f>I17+'Общая информация'!I31</f>
        <v>120685.02000000009</v>
      </c>
      <c r="J26" s="38">
        <f>J17+'Общая информация'!J31</f>
        <v>124847.74100000023</v>
      </c>
      <c r="K26" s="38">
        <f>K17+'Общая информация'!K31</f>
        <v>204467.85599999988</v>
      </c>
      <c r="L26" s="38">
        <f>L17+'Общая информация'!L31</f>
        <v>186099.02700000018</v>
      </c>
      <c r="M26" s="38">
        <f>M17+'Общая информация'!M31</f>
        <v>655279.3699999999</v>
      </c>
      <c r="N26" s="38">
        <f>N17+'Общая информация'!N31</f>
        <v>169228.7630000001</v>
      </c>
      <c r="O26" s="38">
        <f>O17+'Общая информация'!O31</f>
        <v>218618.77799999993</v>
      </c>
      <c r="P26" s="38">
        <f>P17+'Общая информация'!P31</f>
        <v>176657.1723000001</v>
      </c>
      <c r="Q26" s="38">
        <f>Q17+'Общая информация'!Q31</f>
        <v>351329.61100000003</v>
      </c>
      <c r="R26">
        <f>R17+'Общая информация'!R31</f>
        <v>805418.9695</v>
      </c>
      <c r="S26" s="320">
        <f>S17+'Общая информация'!S31</f>
        <v>446369.821</v>
      </c>
      <c r="T26" s="38">
        <f>T17+'Общая информация'!T31</f>
        <v>365459.4918</v>
      </c>
      <c r="U26" s="38">
        <f>U17+'Общая информация'!U31</f>
        <v>657486.8150000001</v>
      </c>
      <c r="V26" s="38">
        <f>V17+'Общая информация'!V31</f>
        <v>332286.4319999999</v>
      </c>
      <c r="W26" s="38">
        <f>W17+'Общая информация'!W31</f>
        <v>1996473.6695000003</v>
      </c>
      <c r="X26" s="38">
        <f>X17+'Общая информация'!X31</f>
        <v>1178964.734</v>
      </c>
      <c r="Y26" s="38">
        <f>Y17+'Общая информация'!Y31</f>
        <v>966787.6070000003</v>
      </c>
      <c r="Z26" s="38">
        <f>Z17+'Общая информация'!Z31</f>
        <v>479393.26399999985</v>
      </c>
      <c r="AA26" s="116">
        <f>SUM(D26:Z26)</f>
        <v>11509781.483900001</v>
      </c>
    </row>
    <row r="28" ht="12.75">
      <c r="AA28" s="38"/>
    </row>
  </sheetData>
  <sheetProtection/>
  <mergeCells count="17">
    <mergeCell ref="A11:Z11"/>
    <mergeCell ref="A14:C14"/>
    <mergeCell ref="A16:C16"/>
    <mergeCell ref="D8:R8"/>
    <mergeCell ref="S8:Z8"/>
    <mergeCell ref="M9:R9"/>
    <mergeCell ref="S9:Y9"/>
    <mergeCell ref="D9:L9"/>
    <mergeCell ref="A21:C21"/>
    <mergeCell ref="A22:C22"/>
    <mergeCell ref="A12:C12"/>
    <mergeCell ref="A13:C13"/>
    <mergeCell ref="A17:C17"/>
    <mergeCell ref="A18:Z18"/>
    <mergeCell ref="A19:C19"/>
    <mergeCell ref="A20:C20"/>
    <mergeCell ref="A15:C1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C1">
      <selection activeCell="K34" sqref="K34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2.8515625" style="0" customWidth="1"/>
    <col min="4" max="5" width="8.57421875" style="0" customWidth="1"/>
    <col min="6" max="6" width="8.28125" style="0" customWidth="1"/>
    <col min="7" max="7" width="8.421875" style="0" customWidth="1"/>
    <col min="8" max="8" width="9.7109375" style="0" customWidth="1"/>
    <col min="9" max="9" width="9.00390625" style="0" customWidth="1"/>
    <col min="10" max="10" width="8.8515625" style="0" customWidth="1"/>
    <col min="11" max="12" width="8.57421875" style="0" customWidth="1"/>
    <col min="13" max="13" width="9.57421875" style="0" customWidth="1"/>
    <col min="14" max="16" width="8.57421875" style="0" customWidth="1"/>
    <col min="17" max="17" width="8.8515625" style="0" customWidth="1"/>
    <col min="18" max="18" width="9.28125" style="0" customWidth="1"/>
    <col min="19" max="19" width="8.57421875" style="0" customWidth="1"/>
    <col min="20" max="20" width="9.421875" style="0" customWidth="1"/>
    <col min="21" max="21" width="8.7109375" style="0" customWidth="1"/>
    <col min="22" max="25" width="9.57421875" style="0" customWidth="1"/>
    <col min="26" max="26" width="10.57421875" style="0" customWidth="1"/>
  </cols>
  <sheetData>
    <row r="1" ht="12.75">
      <c r="C1" s="1" t="s">
        <v>0</v>
      </c>
    </row>
    <row r="2" ht="13.5" thickBot="1"/>
    <row r="3" spans="4:7" ht="13.5" thickBot="1">
      <c r="D3" s="14" t="s">
        <v>24</v>
      </c>
      <c r="E3" s="15"/>
      <c r="F3" s="296">
        <v>44562</v>
      </c>
      <c r="G3" s="297"/>
    </row>
    <row r="4" spans="4:7" ht="13.5" thickBot="1">
      <c r="D4" s="15"/>
      <c r="E4" s="15"/>
      <c r="G4" s="22"/>
    </row>
    <row r="5" spans="4:7" ht="13.5" thickBot="1">
      <c r="D5" s="14" t="s">
        <v>25</v>
      </c>
      <c r="E5" s="15"/>
      <c r="F5" s="296">
        <v>44926</v>
      </c>
      <c r="G5" s="297"/>
    </row>
    <row r="7" ht="13.5" thickBot="1"/>
    <row r="8" spans="1:26" ht="13.5" customHeight="1" thickBot="1">
      <c r="A8" s="23"/>
      <c r="B8" s="24"/>
      <c r="C8" s="25"/>
      <c r="D8" s="248" t="s">
        <v>26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8" t="s">
        <v>29</v>
      </c>
      <c r="T8" s="249"/>
      <c r="U8" s="249"/>
      <c r="V8" s="249"/>
      <c r="W8" s="249"/>
      <c r="X8" s="249"/>
      <c r="Y8" s="249"/>
      <c r="Z8" s="250"/>
    </row>
    <row r="9" spans="1:26" ht="13.5" customHeight="1" thickBot="1">
      <c r="A9" s="26"/>
      <c r="B9" s="22"/>
      <c r="C9" s="27"/>
      <c r="D9" s="300" t="s">
        <v>27</v>
      </c>
      <c r="E9" s="300"/>
      <c r="F9" s="300"/>
      <c r="G9" s="300"/>
      <c r="H9" s="300"/>
      <c r="I9" s="300"/>
      <c r="J9" s="300"/>
      <c r="K9" s="300"/>
      <c r="L9" s="301"/>
      <c r="M9" s="299" t="s">
        <v>28</v>
      </c>
      <c r="N9" s="300"/>
      <c r="O9" s="300"/>
      <c r="P9" s="300"/>
      <c r="Q9" s="300"/>
      <c r="R9" s="300"/>
      <c r="S9" s="299" t="s">
        <v>30</v>
      </c>
      <c r="T9" s="300"/>
      <c r="U9" s="300"/>
      <c r="V9" s="300"/>
      <c r="W9" s="300"/>
      <c r="X9" s="300"/>
      <c r="Y9" s="301"/>
      <c r="Z9" s="194" t="s">
        <v>31</v>
      </c>
    </row>
    <row r="10" spans="1:26" ht="13.5" thickBot="1">
      <c r="A10" s="26"/>
      <c r="B10" s="22"/>
      <c r="C10" s="22"/>
      <c r="D10" s="197">
        <v>1</v>
      </c>
      <c r="E10" s="198">
        <v>2</v>
      </c>
      <c r="F10" s="199">
        <v>3</v>
      </c>
      <c r="G10" s="199">
        <v>4</v>
      </c>
      <c r="H10" s="199">
        <v>5</v>
      </c>
      <c r="I10" s="199">
        <v>6</v>
      </c>
      <c r="J10" s="199">
        <v>7</v>
      </c>
      <c r="K10" s="199">
        <v>8</v>
      </c>
      <c r="L10" s="202">
        <v>9</v>
      </c>
      <c r="M10" s="197">
        <v>2</v>
      </c>
      <c r="N10" s="199">
        <v>5</v>
      </c>
      <c r="O10" s="199">
        <v>7</v>
      </c>
      <c r="P10" s="204" t="s">
        <v>15</v>
      </c>
      <c r="Q10" s="199">
        <v>9</v>
      </c>
      <c r="R10" s="202">
        <v>10</v>
      </c>
      <c r="S10" s="197">
        <v>2</v>
      </c>
      <c r="T10" s="199">
        <v>3</v>
      </c>
      <c r="U10" s="199">
        <v>4</v>
      </c>
      <c r="V10" s="199">
        <v>5</v>
      </c>
      <c r="W10" s="199">
        <v>6</v>
      </c>
      <c r="X10" s="199">
        <v>7</v>
      </c>
      <c r="Y10" s="199">
        <v>8</v>
      </c>
      <c r="Z10" s="200">
        <v>10</v>
      </c>
    </row>
    <row r="11" spans="1:26" ht="26.25" customHeight="1">
      <c r="A11" s="272" t="s">
        <v>87</v>
      </c>
      <c r="B11" s="273"/>
      <c r="C11" s="302"/>
      <c r="D11" s="81">
        <v>2</v>
      </c>
      <c r="E11" s="55">
        <v>0</v>
      </c>
      <c r="F11" s="55">
        <v>2</v>
      </c>
      <c r="G11" s="55">
        <v>2</v>
      </c>
      <c r="H11" s="55">
        <v>4</v>
      </c>
      <c r="I11" s="55">
        <v>2</v>
      </c>
      <c r="J11" s="180">
        <v>0</v>
      </c>
      <c r="K11" s="55">
        <v>1</v>
      </c>
      <c r="L11" s="80">
        <v>2</v>
      </c>
      <c r="M11" s="81">
        <v>4</v>
      </c>
      <c r="N11" s="55">
        <v>2</v>
      </c>
      <c r="O11" s="55">
        <v>1</v>
      </c>
      <c r="P11" s="55">
        <v>1</v>
      </c>
      <c r="Q11" s="55">
        <v>3</v>
      </c>
      <c r="R11" s="80">
        <v>2</v>
      </c>
      <c r="S11" s="205">
        <v>3</v>
      </c>
      <c r="T11" s="196">
        <v>2</v>
      </c>
      <c r="U11" s="196">
        <v>9</v>
      </c>
      <c r="V11" s="196">
        <v>6</v>
      </c>
      <c r="W11" s="196">
        <v>9</v>
      </c>
      <c r="X11" s="196">
        <v>9</v>
      </c>
      <c r="Y11" s="196">
        <v>8</v>
      </c>
      <c r="Z11" s="206">
        <v>5</v>
      </c>
    </row>
    <row r="12" spans="1:26" ht="21" customHeight="1">
      <c r="A12" s="275" t="s">
        <v>88</v>
      </c>
      <c r="B12" s="276"/>
      <c r="C12" s="303"/>
      <c r="D12" s="201">
        <v>2</v>
      </c>
      <c r="E12" s="16">
        <v>0</v>
      </c>
      <c r="F12" s="16">
        <v>2</v>
      </c>
      <c r="G12" s="16">
        <v>2</v>
      </c>
      <c r="H12" s="16">
        <v>4</v>
      </c>
      <c r="I12" s="16">
        <v>2</v>
      </c>
      <c r="J12" s="195">
        <v>0</v>
      </c>
      <c r="K12" s="16">
        <v>1</v>
      </c>
      <c r="L12" s="203">
        <v>2</v>
      </c>
      <c r="M12" s="201">
        <v>4</v>
      </c>
      <c r="N12" s="16">
        <v>2</v>
      </c>
      <c r="O12" s="16">
        <v>1</v>
      </c>
      <c r="P12" s="16">
        <v>1</v>
      </c>
      <c r="Q12" s="16">
        <v>3</v>
      </c>
      <c r="R12" s="203">
        <v>2</v>
      </c>
      <c r="S12" s="201">
        <v>3</v>
      </c>
      <c r="T12" s="16">
        <v>2</v>
      </c>
      <c r="U12" s="16">
        <v>9</v>
      </c>
      <c r="V12" s="16">
        <v>6</v>
      </c>
      <c r="W12" s="16">
        <v>9</v>
      </c>
      <c r="X12" s="16">
        <v>9</v>
      </c>
      <c r="Y12" s="16">
        <v>8</v>
      </c>
      <c r="Z12" s="57">
        <v>5</v>
      </c>
    </row>
    <row r="13" spans="1:26" ht="29.25" customHeight="1" thickBot="1">
      <c r="A13" s="278" t="s">
        <v>89</v>
      </c>
      <c r="B13" s="279"/>
      <c r="C13" s="298"/>
      <c r="D13" s="133">
        <v>8918.93</v>
      </c>
      <c r="E13" s="118">
        <v>12373.09</v>
      </c>
      <c r="F13" s="118">
        <v>12833.57</v>
      </c>
      <c r="G13" s="118">
        <v>7571.16</v>
      </c>
      <c r="H13" s="118">
        <v>101836.3</v>
      </c>
      <c r="I13" s="118">
        <v>0</v>
      </c>
      <c r="J13" s="118">
        <v>0</v>
      </c>
      <c r="K13" s="118">
        <v>12751.04</v>
      </c>
      <c r="L13" s="132">
        <v>49426.43</v>
      </c>
      <c r="M13" s="133">
        <v>99464.53</v>
      </c>
      <c r="N13" s="118">
        <v>31115.15</v>
      </c>
      <c r="O13" s="118">
        <v>39776.1</v>
      </c>
      <c r="P13" s="118">
        <v>0</v>
      </c>
      <c r="Q13" s="118">
        <v>93818.59</v>
      </c>
      <c r="R13" s="132">
        <v>255.32</v>
      </c>
      <c r="S13" s="133">
        <v>270</v>
      </c>
      <c r="T13" s="118">
        <v>194.29</v>
      </c>
      <c r="U13" s="118">
        <v>98063.01</v>
      </c>
      <c r="V13" s="118">
        <v>56609.91</v>
      </c>
      <c r="W13" s="118">
        <v>232931.71</v>
      </c>
      <c r="X13" s="118">
        <v>213559.34</v>
      </c>
      <c r="Y13" s="135">
        <v>30949.46</v>
      </c>
      <c r="Z13" s="134">
        <v>28798.52</v>
      </c>
    </row>
    <row r="14" ht="12.75">
      <c r="Z14" s="38">
        <f>SUM(D13:Z13)</f>
        <v>1131516.45</v>
      </c>
    </row>
    <row r="16" ht="12.75">
      <c r="C16" s="191"/>
    </row>
    <row r="18" ht="12.75">
      <c r="S18" s="191"/>
    </row>
  </sheetData>
  <sheetProtection/>
  <mergeCells count="10">
    <mergeCell ref="F3:G3"/>
    <mergeCell ref="F5:G5"/>
    <mergeCell ref="A13:C13"/>
    <mergeCell ref="D8:R8"/>
    <mergeCell ref="S8:Z8"/>
    <mergeCell ref="M9:R9"/>
    <mergeCell ref="S9:Y9"/>
    <mergeCell ref="D9:L9"/>
    <mergeCell ref="A11:C11"/>
    <mergeCell ref="A12:C12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SheetLayoutView="75" zoomScalePageLayoutView="0" workbookViewId="0" topLeftCell="F1">
      <selection activeCell="T37" sqref="T37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2.8515625" style="0" customWidth="1"/>
    <col min="4" max="5" width="11.28125" style="0" customWidth="1"/>
    <col min="6" max="7" width="11.140625" style="0" customWidth="1"/>
    <col min="8" max="8" width="10.8515625" style="0" customWidth="1"/>
    <col min="9" max="9" width="10.57421875" style="0" customWidth="1"/>
    <col min="10" max="11" width="10.71093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0.8515625" style="0" customWidth="1"/>
    <col min="16" max="16" width="10.7109375" style="0" customWidth="1"/>
    <col min="17" max="17" width="11.140625" style="0" customWidth="1"/>
    <col min="18" max="18" width="12.57421875" style="0" customWidth="1"/>
    <col min="19" max="19" width="11.00390625" style="0" bestFit="1" customWidth="1"/>
    <col min="20" max="20" width="11.28125" style="0" customWidth="1"/>
    <col min="21" max="21" width="11.00390625" style="0" customWidth="1"/>
    <col min="22" max="22" width="11.57421875" style="0" customWidth="1"/>
    <col min="23" max="23" width="10.8515625" style="0" customWidth="1"/>
    <col min="24" max="25" width="11.28125" style="0" customWidth="1"/>
    <col min="26" max="26" width="12.8515625" style="0" customWidth="1"/>
    <col min="27" max="27" width="17.28125" style="0" customWidth="1"/>
  </cols>
  <sheetData>
    <row r="1" ht="12.75">
      <c r="C1" s="1" t="s">
        <v>0</v>
      </c>
    </row>
    <row r="2" ht="13.5" thickBot="1"/>
    <row r="3" spans="3:8" ht="13.5" thickBot="1">
      <c r="C3" s="108" t="s">
        <v>101</v>
      </c>
      <c r="D3" s="103"/>
      <c r="E3" s="101"/>
      <c r="F3" s="102"/>
      <c r="G3" s="102"/>
      <c r="H3" s="22"/>
    </row>
    <row r="4" spans="4:8" ht="12.75">
      <c r="D4" s="15"/>
      <c r="E4" s="15"/>
      <c r="F4" s="22"/>
      <c r="G4" s="22"/>
      <c r="H4" s="22"/>
    </row>
    <row r="5" spans="4:8" ht="12.75">
      <c r="D5" s="14"/>
      <c r="E5" s="15"/>
      <c r="F5" s="304"/>
      <c r="G5" s="304"/>
      <c r="H5" s="22"/>
    </row>
    <row r="7" ht="13.5" thickBot="1"/>
    <row r="8" spans="1:26" ht="13.5" customHeight="1" thickBot="1">
      <c r="A8" s="23"/>
      <c r="B8" s="24"/>
      <c r="C8" s="25"/>
      <c r="D8" s="248" t="s">
        <v>26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8" t="s">
        <v>29</v>
      </c>
      <c r="T8" s="249"/>
      <c r="U8" s="249"/>
      <c r="V8" s="249"/>
      <c r="W8" s="249"/>
      <c r="X8" s="249"/>
      <c r="Y8" s="249"/>
      <c r="Z8" s="250"/>
    </row>
    <row r="9" spans="1:26" ht="13.5" customHeight="1" thickBot="1">
      <c r="A9" s="26"/>
      <c r="B9" s="22"/>
      <c r="C9" s="27"/>
      <c r="D9" s="249" t="s">
        <v>27</v>
      </c>
      <c r="E9" s="249"/>
      <c r="F9" s="249"/>
      <c r="G9" s="249"/>
      <c r="H9" s="249"/>
      <c r="I9" s="249"/>
      <c r="J9" s="249"/>
      <c r="K9" s="249"/>
      <c r="L9" s="250"/>
      <c r="M9" s="248" t="s">
        <v>28</v>
      </c>
      <c r="N9" s="249"/>
      <c r="O9" s="249"/>
      <c r="P9" s="249"/>
      <c r="Q9" s="249"/>
      <c r="R9" s="249"/>
      <c r="S9" s="248" t="s">
        <v>30</v>
      </c>
      <c r="T9" s="249"/>
      <c r="U9" s="249"/>
      <c r="V9" s="249"/>
      <c r="W9" s="249"/>
      <c r="X9" s="249"/>
      <c r="Y9" s="250"/>
      <c r="Z9" s="185" t="s">
        <v>31</v>
      </c>
    </row>
    <row r="10" spans="1:26" ht="13.5" thickBot="1">
      <c r="A10" s="26"/>
      <c r="B10" s="22"/>
      <c r="C10" s="22"/>
      <c r="D10" s="17">
        <v>1</v>
      </c>
      <c r="E10" s="18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2</v>
      </c>
      <c r="N10" s="17">
        <v>5</v>
      </c>
      <c r="O10" s="17">
        <v>7</v>
      </c>
      <c r="P10" s="19" t="s">
        <v>15</v>
      </c>
      <c r="Q10" s="17">
        <v>9</v>
      </c>
      <c r="R10" s="17">
        <v>10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186">
        <v>10</v>
      </c>
    </row>
    <row r="11" spans="1:27" ht="26.25" customHeight="1">
      <c r="A11" s="272" t="s">
        <v>91</v>
      </c>
      <c r="B11" s="273"/>
      <c r="C11" s="302"/>
      <c r="D11" s="119">
        <f>'[24]Мира1'!$N$9</f>
        <v>181153.15</v>
      </c>
      <c r="E11" s="117">
        <f>'[24]2'!$N$9</f>
        <v>211903.88</v>
      </c>
      <c r="F11" s="117">
        <f>'[24]3'!$N$9</f>
        <v>192110.59</v>
      </c>
      <c r="G11" s="117">
        <f>'[24]4'!$N$9</f>
        <v>204524.28</v>
      </c>
      <c r="H11" s="117">
        <f>'[24]5'!$N$9</f>
        <v>201313.99</v>
      </c>
      <c r="I11" s="117">
        <f>'[24]6'!$N$9</f>
        <v>230044.9</v>
      </c>
      <c r="J11" s="117">
        <f>'[24]7'!$N$9</f>
        <v>186501.34999999998</v>
      </c>
      <c r="K11" s="117">
        <f>'[24]8'!$N$9</f>
        <v>184306.50000000003</v>
      </c>
      <c r="L11" s="117">
        <f>'[24]9'!$N$9</f>
        <v>200093.49000000002</v>
      </c>
      <c r="M11" s="117">
        <f>'[24]2.'!$N$9</f>
        <v>137473.96</v>
      </c>
      <c r="N11" s="117">
        <f>'[24]Строит.5'!$N$9</f>
        <v>245630.62</v>
      </c>
      <c r="O11" s="117">
        <f>'[24]7.'!$N$9</f>
        <v>113399.14</v>
      </c>
      <c r="P11" s="117">
        <f>'[24]8а'!$N$9</f>
        <v>45002.66999999999</v>
      </c>
      <c r="Q11" s="117">
        <f>'[24]9.'!$N$9</f>
        <v>132577.33000000002</v>
      </c>
      <c r="R11" s="117">
        <f>'[24]10.'!$N$9</f>
        <v>48788.420000000006</v>
      </c>
      <c r="S11" s="117">
        <f>'[25]2'!$N$9</f>
        <v>43767.77</v>
      </c>
      <c r="T11" s="117">
        <f>'[25]3'!$N$9</f>
        <v>234061.59999999998</v>
      </c>
      <c r="U11" s="117">
        <f>'[25]4'!$N$9</f>
        <v>230801.89</v>
      </c>
      <c r="V11" s="117">
        <f>'[25]5'!$N$9</f>
        <v>253179.80000000005</v>
      </c>
      <c r="W11" s="117">
        <f>'[25]6'!$N$9</f>
        <v>382302.76</v>
      </c>
      <c r="X11" s="117">
        <f>'[25]7'!$N$9</f>
        <v>380474.63</v>
      </c>
      <c r="Y11" s="117">
        <f>'[25]8'!$N$9</f>
        <v>482619.87999999995</v>
      </c>
      <c r="Z11" s="190">
        <f>'[25]Мира 10'!$N$9</f>
        <v>357819.44</v>
      </c>
      <c r="AA11" s="109">
        <f>SUM(D11:Z11)</f>
        <v>4879852.04</v>
      </c>
    </row>
    <row r="12" spans="1:27" ht="21" customHeight="1" thickBot="1">
      <c r="A12" s="278" t="s">
        <v>92</v>
      </c>
      <c r="B12" s="279"/>
      <c r="C12" s="298"/>
      <c r="D12" s="82">
        <f>'[24]Мира1'!$N$12</f>
        <v>381934.9</v>
      </c>
      <c r="E12" s="118">
        <f>'[24]2'!$N$12</f>
        <v>383192.43999999994</v>
      </c>
      <c r="F12" s="58">
        <f>'[24]3'!$N$12</f>
        <v>363520.50999999995</v>
      </c>
      <c r="G12" s="58">
        <f>'[24]4'!$N$12</f>
        <v>454734.95</v>
      </c>
      <c r="H12" s="118">
        <f>'[24]5'!$N$12</f>
        <v>385140.98</v>
      </c>
      <c r="I12" s="118">
        <f>'[24]6'!$N$12</f>
        <v>354348.71</v>
      </c>
      <c r="J12" s="118">
        <f>'[24]7'!$N$12</f>
        <v>372072.63</v>
      </c>
      <c r="K12" s="118">
        <f>'[24]8'!$N$12</f>
        <v>360971.47</v>
      </c>
      <c r="L12" s="118">
        <f>'[24]9'!$N$12</f>
        <v>328487.57</v>
      </c>
      <c r="M12" s="58">
        <f>'[24]2.'!$N$12</f>
        <v>214773.97999999998</v>
      </c>
      <c r="N12" s="118">
        <f>'[24]Строит.5'!$N$12</f>
        <v>465262.68</v>
      </c>
      <c r="O12" s="118">
        <f>'[24]7.'!$N$12</f>
        <v>180494.05999999997</v>
      </c>
      <c r="P12" s="118">
        <f>'[24]8а'!$N$12</f>
        <v>116734.92</v>
      </c>
      <c r="Q12" s="118">
        <f>'[24]9.'!$N$12</f>
        <v>187604.92</v>
      </c>
      <c r="R12" s="118">
        <f>'[24]10.'!$N$12</f>
        <v>148418.22</v>
      </c>
      <c r="S12" s="118">
        <f>'[25]2'!$N$12</f>
        <v>136143.76000000004</v>
      </c>
      <c r="T12" s="118">
        <f>'[25]3'!$N$12</f>
        <v>318369.08</v>
      </c>
      <c r="U12" s="118">
        <f>'[25]4'!$N$12</f>
        <v>349319</v>
      </c>
      <c r="V12" s="58">
        <f>'[25]5'!$N$12</f>
        <v>402175.78</v>
      </c>
      <c r="W12" s="118">
        <f>'[25]6'!$N$12</f>
        <v>598065.35</v>
      </c>
      <c r="X12" s="118">
        <f>'[25]7'!$N$12</f>
        <v>629479.0499999999</v>
      </c>
      <c r="Y12" s="58">
        <f>'[25]8'!$N$12</f>
        <v>617933.87</v>
      </c>
      <c r="Z12" s="59">
        <f>'[25]Мира 10'!$N$12</f>
        <v>607840.58</v>
      </c>
      <c r="AA12" s="109">
        <f>SUM(D12:Z12)</f>
        <v>8357019.409999999</v>
      </c>
    </row>
    <row r="13" spans="17:27" ht="12.75">
      <c r="Q13" s="109">
        <f>'[24]ИТОГО'!$N$10</f>
        <v>2514824.2699999996</v>
      </c>
      <c r="R13" s="38">
        <f>SUM(D11:R11)</f>
        <v>2514824.27</v>
      </c>
      <c r="AA13" s="114"/>
    </row>
    <row r="14" spans="17:27" ht="12.75">
      <c r="Q14" s="109">
        <f>'[24]ИТОГО'!$N$13</f>
        <v>4697692.9399999995</v>
      </c>
      <c r="R14" s="38">
        <f>SUM(D12:R12)</f>
        <v>4697692.9399999995</v>
      </c>
      <c r="Y14" s="109">
        <f>'[25]Итого'!$N$9</f>
        <v>2365027.77</v>
      </c>
      <c r="Z14" s="38">
        <f>SUM(S11:Z11)</f>
        <v>2365027.77</v>
      </c>
      <c r="AA14" s="38"/>
    </row>
    <row r="15" spans="20:27" ht="12.75">
      <c r="T15" s="38"/>
      <c r="Y15" s="109">
        <f>'[25]Итого'!$N$12</f>
        <v>3659326.47</v>
      </c>
      <c r="Z15">
        <f>SUM(S12:Z12)</f>
        <v>3659326.47</v>
      </c>
      <c r="AA15" s="38"/>
    </row>
    <row r="16" spans="18:20" ht="12.75">
      <c r="R16" s="38">
        <f>R13+Z14</f>
        <v>4879852.04</v>
      </c>
      <c r="T16" s="38"/>
    </row>
    <row r="17" spans="18:26" ht="12.75">
      <c r="R17">
        <f>R14+Z15</f>
        <v>8357019.41</v>
      </c>
      <c r="Z17" s="38"/>
    </row>
    <row r="18" spans="18:26" ht="12.75">
      <c r="R18" s="38">
        <f>R16-R17</f>
        <v>-3477167.37</v>
      </c>
      <c r="Z18" s="38"/>
    </row>
    <row r="47" ht="12.75">
      <c r="M47" s="1" t="s">
        <v>97</v>
      </c>
    </row>
  </sheetData>
  <sheetProtection/>
  <mergeCells count="8">
    <mergeCell ref="A11:C11"/>
    <mergeCell ref="A12:C12"/>
    <mergeCell ref="F5:G5"/>
    <mergeCell ref="D8:R8"/>
    <mergeCell ref="S8:Z8"/>
    <mergeCell ref="D9:L9"/>
    <mergeCell ref="M9:R9"/>
    <mergeCell ref="S9:Y9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0"/>
  <sheetViews>
    <sheetView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7.28125" style="0" customWidth="1"/>
    <col min="2" max="2" width="30.140625" style="0" customWidth="1"/>
    <col min="3" max="3" width="17.8515625" style="0" customWidth="1"/>
    <col min="4" max="4" width="14.28125" style="0" customWidth="1"/>
    <col min="5" max="5" width="13.7109375" style="0" customWidth="1"/>
    <col min="6" max="6" width="11.421875" style="0" customWidth="1"/>
    <col min="7" max="7" width="14.421875" style="0" customWidth="1"/>
    <col min="8" max="8" width="12.00390625" style="0" customWidth="1"/>
    <col min="10" max="10" width="18.7109375" style="0" customWidth="1"/>
    <col min="11" max="11" width="13.28125" style="0" customWidth="1"/>
    <col min="12" max="12" width="13.140625" style="0" customWidth="1"/>
    <col min="13" max="14" width="11.8515625" style="0" customWidth="1"/>
  </cols>
  <sheetData>
    <row r="2" spans="1:2" ht="15.75">
      <c r="A2" s="33" t="s">
        <v>100</v>
      </c>
      <c r="B2" s="33"/>
    </row>
    <row r="3" spans="1:7" ht="15.75">
      <c r="A3" s="34"/>
      <c r="C3" s="35"/>
      <c r="D3" s="35"/>
      <c r="E3" s="35"/>
      <c r="F3" s="35"/>
      <c r="G3" s="35"/>
    </row>
    <row r="4" spans="1:8" ht="16.5" thickBot="1">
      <c r="A4" s="34"/>
      <c r="C4" s="36"/>
      <c r="D4" s="37"/>
      <c r="E4" s="37"/>
      <c r="F4" s="37"/>
      <c r="G4" s="37"/>
      <c r="H4" s="38"/>
    </row>
    <row r="5" spans="1:14" ht="15" thickBot="1">
      <c r="A5" s="307" t="s">
        <v>42</v>
      </c>
      <c r="B5" s="309" t="s">
        <v>43</v>
      </c>
      <c r="C5" s="311" t="s">
        <v>98</v>
      </c>
      <c r="D5" s="313" t="s">
        <v>44</v>
      </c>
      <c r="E5" s="314"/>
      <c r="F5" s="314"/>
      <c r="G5" s="319"/>
      <c r="J5" s="305" t="s">
        <v>98</v>
      </c>
      <c r="K5" s="313" t="s">
        <v>44</v>
      </c>
      <c r="L5" s="314"/>
      <c r="M5" s="314"/>
      <c r="N5" s="315"/>
    </row>
    <row r="6" spans="1:14" ht="54.75" customHeight="1" thickBot="1">
      <c r="A6" s="308"/>
      <c r="B6" s="310"/>
      <c r="C6" s="312"/>
      <c r="D6" s="39" t="s">
        <v>45</v>
      </c>
      <c r="E6" s="40" t="s">
        <v>46</v>
      </c>
      <c r="F6" s="129" t="s">
        <v>47</v>
      </c>
      <c r="G6" s="179" t="s">
        <v>94</v>
      </c>
      <c r="J6" s="306"/>
      <c r="K6" s="52" t="s">
        <v>45</v>
      </c>
      <c r="L6" s="53" t="s">
        <v>46</v>
      </c>
      <c r="M6" s="54" t="s">
        <v>47</v>
      </c>
      <c r="N6" s="54" t="s">
        <v>94</v>
      </c>
    </row>
    <row r="7" spans="1:14" ht="16.5" thickBot="1">
      <c r="A7" s="41">
        <v>1</v>
      </c>
      <c r="B7" s="42">
        <v>2</v>
      </c>
      <c r="C7" s="42">
        <v>3</v>
      </c>
      <c r="D7" s="43">
        <v>4</v>
      </c>
      <c r="E7" s="44">
        <v>5</v>
      </c>
      <c r="F7" s="43">
        <v>6</v>
      </c>
      <c r="G7" s="131">
        <v>7</v>
      </c>
      <c r="J7" s="316" t="s">
        <v>93</v>
      </c>
      <c r="K7" s="317"/>
      <c r="L7" s="317"/>
      <c r="M7" s="317"/>
      <c r="N7" s="318"/>
    </row>
    <row r="8" spans="1:15" ht="16.5" customHeight="1" thickBot="1">
      <c r="A8" s="45">
        <v>1</v>
      </c>
      <c r="B8" s="46" t="s">
        <v>48</v>
      </c>
      <c r="C8" s="111">
        <f>'[24]Мира1'!$N$7</f>
        <v>184926.23999999993</v>
      </c>
      <c r="D8" s="71">
        <f>C8*(K8/J8)</f>
        <v>45252.55584061784</v>
      </c>
      <c r="E8" s="47">
        <f>C8*(L8/J8)</f>
        <v>36299.88997872955</v>
      </c>
      <c r="F8" s="47">
        <f>C8*(M8/J8)</f>
        <v>103373.79418065253</v>
      </c>
      <c r="G8" s="130"/>
      <c r="H8" s="70">
        <f>SUM(D8:F8)</f>
        <v>184926.23999999993</v>
      </c>
      <c r="I8" s="177">
        <v>1</v>
      </c>
      <c r="J8" s="64">
        <f>SUM(K8:M8)</f>
        <v>17.2123634523188</v>
      </c>
      <c r="K8" s="207">
        <f>'[1]Тариф'!$D$23</f>
        <v>4.21196817863742</v>
      </c>
      <c r="L8" s="65">
        <f>'[1]Тариф'!$D$24+'[1]Тариф'!$D$74</f>
        <v>3.378681681913169</v>
      </c>
      <c r="M8" s="104">
        <f>'[1]Тариф'!$D$82</f>
        <v>9.621713591768211</v>
      </c>
      <c r="N8" s="64"/>
      <c r="O8" s="35">
        <f>SUM(K8:M8)</f>
        <v>17.2123634523188</v>
      </c>
    </row>
    <row r="9" spans="1:15" ht="16.5" thickBot="1">
      <c r="A9" s="48">
        <v>2</v>
      </c>
      <c r="B9" s="49" t="s">
        <v>49</v>
      </c>
      <c r="C9" s="112">
        <f>'[24]2'!$N$7</f>
        <v>185029.37999999998</v>
      </c>
      <c r="D9" s="71">
        <f>C9*(K9/J9)</f>
        <v>45289.15702479507</v>
      </c>
      <c r="E9" s="47">
        <f>C9*(L9/J9)</f>
        <v>47390.816585093235</v>
      </c>
      <c r="F9" s="47">
        <f>C9*(M9/J9)</f>
        <v>92349.40639011166</v>
      </c>
      <c r="G9" s="50"/>
      <c r="H9" s="176">
        <f aca="true" t="shared" si="0" ref="H9:H22">SUM(D9:F9)</f>
        <v>185029.37999999998</v>
      </c>
      <c r="I9" s="177">
        <v>2</v>
      </c>
      <c r="J9" s="66">
        <f aca="true" t="shared" si="1" ref="J9:J22">SUM(K9:M9)</f>
        <v>17.208045189411163</v>
      </c>
      <c r="K9" s="208">
        <f>'[2]Тариф'!$D$23</f>
        <v>4.211968178637424</v>
      </c>
      <c r="L9" s="67">
        <f>'[2]Тариф'!$D$24+'[2]Тариф'!$D$75</f>
        <v>4.40742607125085</v>
      </c>
      <c r="M9" s="105">
        <f>'[2]Тариф'!$D$83</f>
        <v>8.58865093952289</v>
      </c>
      <c r="N9" s="66"/>
      <c r="O9" s="175">
        <f>SUM(K9:M9)</f>
        <v>17.208045189411163</v>
      </c>
    </row>
    <row r="10" spans="1:15" ht="16.5" thickBot="1">
      <c r="A10" s="48">
        <v>3</v>
      </c>
      <c r="B10" s="49" t="s">
        <v>50</v>
      </c>
      <c r="C10" s="112">
        <f>'[24]3'!$N$7</f>
        <v>183336.42</v>
      </c>
      <c r="D10" s="71">
        <f aca="true" t="shared" si="2" ref="D10:D30">C10*(K10/J10)</f>
        <v>44872.66708871777</v>
      </c>
      <c r="E10" s="47">
        <f aca="true" t="shared" si="3" ref="E10:E22">C10*(L10/J10)</f>
        <v>63195.996951086556</v>
      </c>
      <c r="F10" s="47">
        <f aca="true" t="shared" si="4" ref="F10:F30">C10*(M10/J10)</f>
        <v>75267.75596019567</v>
      </c>
      <c r="G10" s="50"/>
      <c r="H10" s="70">
        <f>SUM(D10:F10)</f>
        <v>183336.41999999998</v>
      </c>
      <c r="I10" s="177">
        <v>3</v>
      </c>
      <c r="J10" s="66">
        <f t="shared" si="1"/>
        <v>17.20885378840027</v>
      </c>
      <c r="K10" s="208">
        <f>'[3]Тариф'!$D$23</f>
        <v>4.211968178637418</v>
      </c>
      <c r="L10" s="67">
        <f>'[3]Тариф'!$D$24+'[3]Тариф'!$D$74</f>
        <v>5.9318856097628485</v>
      </c>
      <c r="M10" s="105">
        <v>7.065</v>
      </c>
      <c r="N10" s="66"/>
      <c r="O10" s="189">
        <v>17.21</v>
      </c>
    </row>
    <row r="11" spans="1:15" ht="16.5" thickBot="1">
      <c r="A11" s="48">
        <v>4</v>
      </c>
      <c r="B11" s="49" t="s">
        <v>51</v>
      </c>
      <c r="C11" s="112">
        <f>'[24]4'!$N$7</f>
        <v>178691.04000000004</v>
      </c>
      <c r="D11" s="71">
        <f t="shared" si="2"/>
        <v>43729.53395205304</v>
      </c>
      <c r="E11" s="47">
        <f t="shared" si="3"/>
        <v>67415.45259093751</v>
      </c>
      <c r="F11" s="47">
        <f t="shared" si="4"/>
        <v>67546.0534570095</v>
      </c>
      <c r="G11" s="50"/>
      <c r="H11" s="70">
        <f t="shared" si="0"/>
        <v>178691.04000000004</v>
      </c>
      <c r="I11" s="177">
        <v>4</v>
      </c>
      <c r="J11" s="66">
        <f t="shared" si="1"/>
        <v>17.211273623744866</v>
      </c>
      <c r="K11" s="208">
        <f>'[4]Тариф'!$D$23</f>
        <v>4.2119681786374175</v>
      </c>
      <c r="L11" s="67">
        <f>'[4]Тариф'!$D$24+'[4]Тариф'!$D$74</f>
        <v>6.493363075234353</v>
      </c>
      <c r="M11" s="105">
        <f>'[4]Тариф'!$D$82</f>
        <v>6.505942369873096</v>
      </c>
      <c r="N11" s="66"/>
      <c r="O11" s="35">
        <f aca="true" t="shared" si="5" ref="O11:O22">SUM(K11:M11)</f>
        <v>17.211273623744866</v>
      </c>
    </row>
    <row r="12" spans="1:15" ht="16.5" thickBot="1">
      <c r="A12" s="48">
        <v>5</v>
      </c>
      <c r="B12" s="49" t="s">
        <v>52</v>
      </c>
      <c r="C12" s="112">
        <f>'[24]5'!$N$7</f>
        <v>176605.92000000004</v>
      </c>
      <c r="D12" s="71">
        <f t="shared" si="2"/>
        <v>43217.5162932397</v>
      </c>
      <c r="E12" s="47">
        <f t="shared" si="3"/>
        <v>76031.39011285339</v>
      </c>
      <c r="F12" s="47">
        <f t="shared" si="4"/>
        <v>57357.013593906944</v>
      </c>
      <c r="G12" s="50"/>
      <c r="H12" s="70">
        <f t="shared" si="0"/>
        <v>176605.92000000004</v>
      </c>
      <c r="I12" s="177">
        <v>5</v>
      </c>
      <c r="J12" s="66">
        <f t="shared" si="1"/>
        <v>17.21196817863742</v>
      </c>
      <c r="K12" s="208">
        <f>'[5]Тариф'!$D$23</f>
        <v>4.211968178637419</v>
      </c>
      <c r="L12" s="67">
        <f>'[5]Тариф'!$D$24+'[5]Тариф'!$D$75</f>
        <v>7.41</v>
      </c>
      <c r="M12" s="105">
        <f>'[5]Тариф'!$D$83</f>
        <v>5.59</v>
      </c>
      <c r="N12" s="66"/>
      <c r="O12" s="35">
        <f t="shared" si="5"/>
        <v>17.21196817863742</v>
      </c>
    </row>
    <row r="13" spans="1:15" ht="16.5" thickBot="1">
      <c r="A13" s="48">
        <v>6</v>
      </c>
      <c r="B13" s="49" t="s">
        <v>53</v>
      </c>
      <c r="C13" s="112">
        <f>'[24]6'!$N$7</f>
        <v>179578.92</v>
      </c>
      <c r="D13" s="71">
        <f t="shared" si="2"/>
        <v>43949.89552607621</v>
      </c>
      <c r="E13" s="47">
        <f t="shared" si="3"/>
        <v>117365.95029551277</v>
      </c>
      <c r="F13" s="47">
        <f t="shared" si="4"/>
        <v>18263.07417841103</v>
      </c>
      <c r="G13" s="50"/>
      <c r="H13" s="70">
        <f t="shared" si="0"/>
        <v>179578.91999999998</v>
      </c>
      <c r="I13" s="177">
        <v>6</v>
      </c>
      <c r="J13" s="66">
        <f t="shared" si="1"/>
        <v>17.210068136460112</v>
      </c>
      <c r="K13" s="208">
        <f>'[6]Тариф'!$D$23</f>
        <v>4.21196817863742</v>
      </c>
      <c r="L13" s="67">
        <f>'[6]Тариф'!$D$24+'[6]Тариф'!$D$75</f>
        <v>11.247845802203095</v>
      </c>
      <c r="M13" s="105">
        <f>'[6]Тариф'!$D$83</f>
        <v>1.7502541556195965</v>
      </c>
      <c r="N13" s="66"/>
      <c r="O13" s="35">
        <f t="shared" si="5"/>
        <v>17.210068136460112</v>
      </c>
    </row>
    <row r="14" spans="1:15" ht="16.5" thickBot="1">
      <c r="A14" s="48">
        <v>7</v>
      </c>
      <c r="B14" s="49" t="s">
        <v>54</v>
      </c>
      <c r="C14" s="112">
        <f>'[24]7'!$N$7</f>
        <v>178092.30000000005</v>
      </c>
      <c r="D14" s="71">
        <f t="shared" si="2"/>
        <v>43591.46957615161</v>
      </c>
      <c r="E14" s="47">
        <f t="shared" si="3"/>
        <v>58898.24470896734</v>
      </c>
      <c r="F14" s="47">
        <f t="shared" si="4"/>
        <v>75602.58571488112</v>
      </c>
      <c r="G14" s="50"/>
      <c r="H14" s="70">
        <f t="shared" si="0"/>
        <v>178092.30000000005</v>
      </c>
      <c r="I14" s="177">
        <v>7</v>
      </c>
      <c r="J14" s="66">
        <f t="shared" si="1"/>
        <v>17.207933289561115</v>
      </c>
      <c r="K14" s="208">
        <f>'[7]Тариф'!$D$23</f>
        <v>4.211968178637424</v>
      </c>
      <c r="L14" s="67">
        <f>'[7]Тариф'!$D$24+'[7]Тариф'!$D$75</f>
        <v>5.690965110923693</v>
      </c>
      <c r="M14" s="105">
        <v>7.305</v>
      </c>
      <c r="N14" s="66"/>
      <c r="O14" s="189">
        <v>17.21</v>
      </c>
    </row>
    <row r="15" spans="1:15" ht="16.5" thickBot="1">
      <c r="A15" s="48">
        <v>8</v>
      </c>
      <c r="B15" s="49" t="s">
        <v>55</v>
      </c>
      <c r="C15" s="112">
        <f>'[24]8'!$N$7</f>
        <v>175842.11999999997</v>
      </c>
      <c r="D15" s="71">
        <f t="shared" si="2"/>
        <v>43036.29582123626</v>
      </c>
      <c r="E15" s="47">
        <f t="shared" si="3"/>
        <v>66442.37376700026</v>
      </c>
      <c r="F15" s="47">
        <f t="shared" si="4"/>
        <v>66363.45041176345</v>
      </c>
      <c r="G15" s="50"/>
      <c r="H15" s="70">
        <f>SUM(D15:F15)</f>
        <v>175842.11999999997</v>
      </c>
      <c r="I15" s="177">
        <v>8</v>
      </c>
      <c r="J15" s="66">
        <f t="shared" si="1"/>
        <v>17.20969241824645</v>
      </c>
      <c r="K15" s="208">
        <f>'[8]Тариф'!$D$23</f>
        <v>4.211968178637412</v>
      </c>
      <c r="L15" s="67">
        <f>'[8]Тариф'!$D$24+'[8]Тариф'!$D$75</f>
        <v>6.502724239609039</v>
      </c>
      <c r="M15" s="105">
        <v>6.495</v>
      </c>
      <c r="N15" s="66"/>
      <c r="O15" s="189">
        <v>17.21</v>
      </c>
    </row>
    <row r="16" spans="1:15" ht="16.5" thickBot="1">
      <c r="A16" s="48">
        <v>9</v>
      </c>
      <c r="B16" s="49" t="s">
        <v>56</v>
      </c>
      <c r="C16" s="112">
        <f>'[24]9'!$N$7</f>
        <v>177184.76000000004</v>
      </c>
      <c r="D16" s="71">
        <f t="shared" si="2"/>
        <v>43365.95328277921</v>
      </c>
      <c r="E16" s="47">
        <f t="shared" si="3"/>
        <v>87022.56140878612</v>
      </c>
      <c r="F16" s="47">
        <f t="shared" si="4"/>
        <v>46796.2453084347</v>
      </c>
      <c r="G16" s="50"/>
      <c r="H16" s="70">
        <f t="shared" si="0"/>
        <v>177184.76000000004</v>
      </c>
      <c r="I16" s="177">
        <v>9</v>
      </c>
      <c r="J16" s="66">
        <f t="shared" si="1"/>
        <v>17.20927396644743</v>
      </c>
      <c r="K16" s="208">
        <f>'[9]Тариф'!$D$23</f>
        <v>4.211968178637416</v>
      </c>
      <c r="L16" s="67">
        <f>'[9]Тариф'!$D$24+'[9]Тариф'!$D$75</f>
        <v>8.452166543814464</v>
      </c>
      <c r="M16" s="105">
        <f>'[9]Тариф'!$D$83</f>
        <v>4.545139243995549</v>
      </c>
      <c r="N16" s="66"/>
      <c r="O16" s="35">
        <f t="shared" si="5"/>
        <v>17.20927396644743</v>
      </c>
    </row>
    <row r="17" spans="1:15" ht="16.5" thickBot="1">
      <c r="A17" s="48">
        <v>10</v>
      </c>
      <c r="B17" s="49" t="s">
        <v>57</v>
      </c>
      <c r="C17" s="112">
        <f>'[24]2.'!$N$7</f>
        <v>79950.57999999999</v>
      </c>
      <c r="D17" s="71">
        <f t="shared" si="2"/>
        <v>19565.176311146413</v>
      </c>
      <c r="E17" s="47">
        <f t="shared" si="3"/>
        <v>27892.658612905896</v>
      </c>
      <c r="F17" s="47">
        <f t="shared" si="4"/>
        <v>32492.745075947674</v>
      </c>
      <c r="G17" s="50"/>
      <c r="H17" s="176">
        <f t="shared" si="0"/>
        <v>79950.57999999999</v>
      </c>
      <c r="I17" s="177">
        <v>2</v>
      </c>
      <c r="J17" s="66">
        <f t="shared" si="1"/>
        <v>17.211666967281893</v>
      </c>
      <c r="K17" s="208">
        <f>'[10]Тариф'!$D$23</f>
        <v>4.211968178637416</v>
      </c>
      <c r="L17" s="67">
        <f>'[10]Тариф'!$D$24+'[10]Тариф'!$D$73</f>
        <v>6.004698788644476</v>
      </c>
      <c r="M17" s="105">
        <v>6.995</v>
      </c>
      <c r="N17" s="66"/>
      <c r="O17" s="189">
        <v>17.21</v>
      </c>
    </row>
    <row r="18" spans="1:15" ht="16.5" thickBot="1">
      <c r="A18" s="48">
        <v>11</v>
      </c>
      <c r="B18" s="49" t="s">
        <v>58</v>
      </c>
      <c r="C18" s="112">
        <f>'[24]Строит.5'!$N$7</f>
        <v>246595.80000000008</v>
      </c>
      <c r="D18" s="71">
        <f t="shared" si="2"/>
        <v>60358.854890446186</v>
      </c>
      <c r="E18" s="47">
        <f t="shared" si="3"/>
        <v>136212.57857493433</v>
      </c>
      <c r="F18" s="47">
        <f t="shared" si="4"/>
        <v>50024.36653461958</v>
      </c>
      <c r="G18" s="50"/>
      <c r="H18" s="176">
        <f t="shared" si="0"/>
        <v>246595.8000000001</v>
      </c>
      <c r="I18" s="177">
        <v>5</v>
      </c>
      <c r="J18" s="66">
        <f t="shared" si="1"/>
        <v>17.207974943706876</v>
      </c>
      <c r="K18" s="208">
        <f>'[11]Тариф'!$D$23</f>
        <v>4.2119681786374175</v>
      </c>
      <c r="L18" s="67">
        <f>'[11]Тариф'!$D$24+'[11]Тариф'!$D$74</f>
        <v>9.505200977207126</v>
      </c>
      <c r="M18" s="105">
        <f>'[11]Тариф'!$D$82</f>
        <v>3.4908057878623326</v>
      </c>
      <c r="N18" s="66"/>
      <c r="O18" s="175">
        <f t="shared" si="5"/>
        <v>17.207974943706876</v>
      </c>
    </row>
    <row r="19" spans="1:15" ht="16.5" thickBot="1">
      <c r="A19" s="48">
        <v>12</v>
      </c>
      <c r="B19" s="49" t="s">
        <v>59</v>
      </c>
      <c r="C19" s="112">
        <f>'[24]7.'!$N$7</f>
        <v>96210.36000000002</v>
      </c>
      <c r="D19" s="71">
        <f t="shared" si="2"/>
        <v>23544.60192780223</v>
      </c>
      <c r="E19" s="47">
        <f t="shared" si="3"/>
        <v>26775.086137341143</v>
      </c>
      <c r="F19" s="47">
        <f t="shared" si="4"/>
        <v>45890.67193485665</v>
      </c>
      <c r="G19" s="50"/>
      <c r="H19" s="70">
        <f t="shared" si="0"/>
        <v>96210.36000000002</v>
      </c>
      <c r="I19" s="177">
        <v>7</v>
      </c>
      <c r="J19" s="66">
        <f t="shared" si="1"/>
        <v>17.21137507518177</v>
      </c>
      <c r="K19" s="208">
        <f>'[12]Тариф'!$D$23</f>
        <v>4.211968178637434</v>
      </c>
      <c r="L19" s="67">
        <f>'[12]Тариф'!$D$24+'[12]Тариф'!$D$74</f>
        <v>4.78987969881911</v>
      </c>
      <c r="M19" s="105">
        <f>'[12]Тариф'!$D$82</f>
        <v>8.209527197725226</v>
      </c>
      <c r="N19" s="66"/>
      <c r="O19" s="35">
        <f t="shared" si="5"/>
        <v>17.21137507518177</v>
      </c>
    </row>
    <row r="20" spans="1:15" ht="16.5" thickBot="1">
      <c r="A20" s="48">
        <v>13</v>
      </c>
      <c r="B20" s="49" t="s">
        <v>60</v>
      </c>
      <c r="C20" s="112">
        <f>'[24]8а'!$N$7</f>
        <v>60575.33999999999</v>
      </c>
      <c r="D20" s="71">
        <f t="shared" si="2"/>
        <v>14821.287651274253</v>
      </c>
      <c r="E20" s="47">
        <f t="shared" si="3"/>
        <v>26825.6319035493</v>
      </c>
      <c r="F20" s="47">
        <f t="shared" si="4"/>
        <v>18928.420445176445</v>
      </c>
      <c r="G20" s="50"/>
      <c r="H20" s="70">
        <f t="shared" si="0"/>
        <v>60575.34</v>
      </c>
      <c r="I20" s="178" t="s">
        <v>15</v>
      </c>
      <c r="J20" s="66">
        <f t="shared" si="1"/>
        <v>17.214523494401423</v>
      </c>
      <c r="K20" s="208">
        <f>'[13]Тариф'!$D$23</f>
        <v>4.211968178637418</v>
      </c>
      <c r="L20" s="67">
        <f>'[13]Тариф'!$D$24+'[13]Тариф'!$D$75</f>
        <v>7.623406994592417</v>
      </c>
      <c r="M20" s="105">
        <f>'[13]Тариф'!$D$83</f>
        <v>5.379148321171589</v>
      </c>
      <c r="N20" s="66"/>
      <c r="O20" s="35">
        <f t="shared" si="5"/>
        <v>17.214523494401423</v>
      </c>
    </row>
    <row r="21" spans="1:15" ht="16.5" thickBot="1">
      <c r="A21" s="48">
        <v>14</v>
      </c>
      <c r="B21" s="49" t="s">
        <v>61</v>
      </c>
      <c r="C21" s="112">
        <f>'[24]9.'!$N$7</f>
        <v>100442.57999999997</v>
      </c>
      <c r="D21" s="71">
        <f t="shared" si="2"/>
        <v>24575.964660375204</v>
      </c>
      <c r="E21" s="47">
        <f t="shared" si="3"/>
        <v>46853.39201367245</v>
      </c>
      <c r="F21" s="47">
        <f t="shared" si="4"/>
        <v>29013.223325952327</v>
      </c>
      <c r="G21" s="50"/>
      <c r="H21" s="176">
        <f t="shared" si="0"/>
        <v>100442.57999999999</v>
      </c>
      <c r="I21" s="177">
        <v>9</v>
      </c>
      <c r="J21" s="66">
        <f t="shared" si="1"/>
        <v>17.21441890833937</v>
      </c>
      <c r="K21" s="208">
        <f>'[14]Тариф'!$D$23</f>
        <v>4.2119681786374175</v>
      </c>
      <c r="L21" s="67">
        <v>8.03</v>
      </c>
      <c r="M21" s="105">
        <f>'[14]Тариф'!$D$83</f>
        <v>4.9724507297019525</v>
      </c>
      <c r="N21" s="66"/>
      <c r="O21" s="189">
        <f t="shared" si="5"/>
        <v>17.21441890833937</v>
      </c>
    </row>
    <row r="22" spans="1:15" ht="16.5" thickBot="1">
      <c r="A22" s="48">
        <v>15</v>
      </c>
      <c r="B22" s="49" t="s">
        <v>62</v>
      </c>
      <c r="C22" s="112">
        <f>'[24]10.'!$N$7</f>
        <v>78764.46</v>
      </c>
      <c r="D22" s="71">
        <f t="shared" si="2"/>
        <v>19280.177407396746</v>
      </c>
      <c r="E22" s="47">
        <f t="shared" si="3"/>
        <v>30829.29151682824</v>
      </c>
      <c r="F22" s="47">
        <f t="shared" si="4"/>
        <v>28654.991075775022</v>
      </c>
      <c r="G22" s="50"/>
      <c r="H22" s="176">
        <f t="shared" si="0"/>
        <v>78764.46</v>
      </c>
      <c r="I22" s="177">
        <v>10</v>
      </c>
      <c r="J22" s="66">
        <f t="shared" si="1"/>
        <v>17.206968178637418</v>
      </c>
      <c r="K22" s="208">
        <f>'[15]Тариф'!$D$23</f>
        <v>4.211968178637419</v>
      </c>
      <c r="L22" s="67">
        <f>'[15]Тариф'!$D$24+'[15]Тариф'!$D$74</f>
        <v>6.735</v>
      </c>
      <c r="M22" s="105">
        <f>'[15]Тариф'!$D$82</f>
        <v>6.26</v>
      </c>
      <c r="N22" s="66"/>
      <c r="O22" s="175">
        <f t="shared" si="5"/>
        <v>17.206968178637418</v>
      </c>
    </row>
    <row r="23" spans="1:16" ht="16.5" thickBot="1">
      <c r="A23" s="48">
        <v>16</v>
      </c>
      <c r="B23" s="49" t="s">
        <v>63</v>
      </c>
      <c r="C23" s="112">
        <f>'[25]Мира 10'!$N$7</f>
        <v>423232.44999999995</v>
      </c>
      <c r="D23" s="71">
        <f t="shared" si="2"/>
        <v>65419.662160625165</v>
      </c>
      <c r="E23" s="47">
        <f>C23-D23-G23-F23</f>
        <v>152808.9587367919</v>
      </c>
      <c r="F23" s="47">
        <f t="shared" si="4"/>
        <v>49223.909102582904</v>
      </c>
      <c r="G23" s="50">
        <f>'[25]Мира 10'!$N$8</f>
        <v>155779.92</v>
      </c>
      <c r="H23" s="70">
        <f>SUM(D23:G23)</f>
        <v>423232.44999999995</v>
      </c>
      <c r="I23" s="177">
        <v>10</v>
      </c>
      <c r="J23" s="66">
        <f>SUM(K23:N23)</f>
        <v>27.256000000000004</v>
      </c>
      <c r="K23" s="208">
        <v>4.213</v>
      </c>
      <c r="L23" s="67">
        <v>9.82</v>
      </c>
      <c r="M23" s="105">
        <v>3.17</v>
      </c>
      <c r="N23" s="66">
        <v>10.053</v>
      </c>
      <c r="O23" s="35">
        <f>SUM(K23:N23)</f>
        <v>27.256000000000004</v>
      </c>
      <c r="P23" s="189">
        <v>17.21</v>
      </c>
    </row>
    <row r="24" spans="1:16" ht="16.5" thickBot="1">
      <c r="A24" s="48">
        <v>17</v>
      </c>
      <c r="B24" s="49" t="s">
        <v>64</v>
      </c>
      <c r="C24" s="112">
        <f>'[25]2'!$N$7</f>
        <v>72313.13</v>
      </c>
      <c r="D24" s="71">
        <f t="shared" si="2"/>
        <v>17697.203730702302</v>
      </c>
      <c r="E24" s="47">
        <f aca="true" t="shared" si="6" ref="E24:E30">C24-D24-G24-F24</f>
        <v>19681.295068606007</v>
      </c>
      <c r="F24" s="47">
        <f t="shared" si="4"/>
        <v>34934.6312006917</v>
      </c>
      <c r="G24" s="50"/>
      <c r="H24" s="70">
        <f aca="true" t="shared" si="7" ref="H24:H30">SUM(D24:G24)</f>
        <v>72313.13</v>
      </c>
      <c r="I24" s="177">
        <v>2</v>
      </c>
      <c r="J24" s="66">
        <f aca="true" t="shared" si="8" ref="J24:J30">SUM(K24:N24)</f>
        <v>17.21066260480824</v>
      </c>
      <c r="K24" s="208">
        <f>'[17]Тариф'!$D$23</f>
        <v>4.211968178637419</v>
      </c>
      <c r="L24" s="67">
        <f>'[17]Тариф'!$D$24+'[17]Тариф'!$D$74</f>
        <v>4.684185694236359</v>
      </c>
      <c r="M24" s="105">
        <f>'[17]Тариф'!$D$82</f>
        <v>8.31450873193446</v>
      </c>
      <c r="N24" s="66"/>
      <c r="O24" s="35">
        <f aca="true" t="shared" si="9" ref="O24:O30">SUM(K24:N24)</f>
        <v>17.21066260480824</v>
      </c>
      <c r="P24" s="35">
        <f aca="true" t="shared" si="10" ref="P24:P30">O24-N24</f>
        <v>17.21066260480824</v>
      </c>
    </row>
    <row r="25" spans="1:16" ht="16.5" thickBot="1">
      <c r="A25" s="48">
        <v>18</v>
      </c>
      <c r="B25" s="49" t="s">
        <v>65</v>
      </c>
      <c r="C25" s="112">
        <f>'[25]3'!$N$7</f>
        <v>283775.71</v>
      </c>
      <c r="D25" s="71">
        <f t="shared" si="2"/>
        <v>35655.849740706486</v>
      </c>
      <c r="E25" s="47">
        <f t="shared" si="6"/>
        <v>72674.9314790591</v>
      </c>
      <c r="F25" s="47">
        <f t="shared" si="4"/>
        <v>37501.568780234404</v>
      </c>
      <c r="G25" s="50">
        <f>'[25]3'!$N$8</f>
        <v>137943.36000000002</v>
      </c>
      <c r="H25" s="70">
        <f t="shared" si="7"/>
        <v>283775.70999999996</v>
      </c>
      <c r="I25" s="177">
        <v>3</v>
      </c>
      <c r="J25" s="66">
        <f t="shared" si="8"/>
        <v>33.521968178637415</v>
      </c>
      <c r="K25" s="208">
        <f>'[18]Тариф'!$D$23</f>
        <v>4.211968178637417</v>
      </c>
      <c r="L25" s="67">
        <v>8.57</v>
      </c>
      <c r="M25" s="105">
        <v>4.43</v>
      </c>
      <c r="N25" s="66">
        <v>16.31</v>
      </c>
      <c r="O25" s="35">
        <f t="shared" si="9"/>
        <v>33.521968178637415</v>
      </c>
      <c r="P25" s="189">
        <v>17.21</v>
      </c>
    </row>
    <row r="26" spans="1:16" ht="16.5" thickBot="1">
      <c r="A26" s="48">
        <v>19</v>
      </c>
      <c r="B26" s="49" t="s">
        <v>66</v>
      </c>
      <c r="C26" s="112">
        <f>'[25]4'!$N$7</f>
        <v>343743.00999999995</v>
      </c>
      <c r="D26" s="71">
        <f t="shared" si="2"/>
        <v>37446.087458471586</v>
      </c>
      <c r="E26" s="47">
        <f t="shared" si="6"/>
        <v>79250.90461500626</v>
      </c>
      <c r="F26" s="47">
        <f t="shared" si="4"/>
        <v>36981.37792652211</v>
      </c>
      <c r="G26" s="50">
        <f>'[25]4'!$N$8</f>
        <v>190064.63999999998</v>
      </c>
      <c r="H26" s="176">
        <f t="shared" si="7"/>
        <v>343743.00999999995</v>
      </c>
      <c r="I26" s="177">
        <v>4</v>
      </c>
      <c r="J26" s="66">
        <f t="shared" si="8"/>
        <v>38.66450991321106</v>
      </c>
      <c r="K26" s="208">
        <f>'[19]Тариф'!$D$23</f>
        <v>4.211968178637417</v>
      </c>
      <c r="L26" s="67">
        <f>'[19]Тариф'!$D$24-'[19]Тариф'!$D$25+'[19]Тариф'!$D$75</f>
        <v>8.845134593701047</v>
      </c>
      <c r="M26" s="105">
        <f>'[19]Тариф'!$D$83</f>
        <v>4.15969725011781</v>
      </c>
      <c r="N26" s="66">
        <f>'[19]Тариф'!$D$25</f>
        <v>21.447709890754783</v>
      </c>
      <c r="O26" s="175">
        <f t="shared" si="9"/>
        <v>38.66450991321106</v>
      </c>
      <c r="P26" s="189">
        <v>17.21</v>
      </c>
    </row>
    <row r="27" spans="1:16" ht="16.5" thickBot="1">
      <c r="A27" s="48">
        <v>20</v>
      </c>
      <c r="B27" s="49" t="s">
        <v>67</v>
      </c>
      <c r="C27" s="112">
        <f>'[25]5'!$N$7</f>
        <v>310958.03</v>
      </c>
      <c r="D27" s="71">
        <f t="shared" si="2"/>
        <v>42213.08411656131</v>
      </c>
      <c r="E27" s="47">
        <f t="shared" si="6"/>
        <v>82181.29147764886</v>
      </c>
      <c r="F27" s="47">
        <f t="shared" si="4"/>
        <v>48435.61440578981</v>
      </c>
      <c r="G27" s="50">
        <f>'[25]5'!$N$8</f>
        <v>138128.04</v>
      </c>
      <c r="H27" s="176">
        <f t="shared" si="7"/>
        <v>310958.03</v>
      </c>
      <c r="I27" s="177">
        <v>5</v>
      </c>
      <c r="J27" s="66">
        <f t="shared" si="8"/>
        <v>31.026999203262044</v>
      </c>
      <c r="K27" s="208">
        <f>'[20]Тариф'!$D$23</f>
        <v>4.211968178637423</v>
      </c>
      <c r="L27" s="67">
        <f>'[20]Тариф'!$D$24-'[20]Тариф'!$D$25+'[20]Тариф'!$D$76</f>
        <v>8.160185276147912</v>
      </c>
      <c r="M27" s="105">
        <f>'[20]Тариф'!$D$84</f>
        <v>4.8328443860348225</v>
      </c>
      <c r="N27" s="66">
        <f>'[20]Тариф'!$D$25</f>
        <v>13.822001362441886</v>
      </c>
      <c r="O27" s="175">
        <f t="shared" si="9"/>
        <v>31.026999203262044</v>
      </c>
      <c r="P27" s="189">
        <v>17.21</v>
      </c>
    </row>
    <row r="28" spans="1:16" ht="16.5" thickBot="1">
      <c r="A28" s="48">
        <v>21</v>
      </c>
      <c r="B28" s="49" t="s">
        <v>68</v>
      </c>
      <c r="C28" s="112">
        <f>'[25]6'!$N$7</f>
        <v>490779.20999999996</v>
      </c>
      <c r="D28" s="71">
        <f t="shared" si="2"/>
        <v>63683.29672775175</v>
      </c>
      <c r="E28" s="47">
        <f t="shared" si="6"/>
        <v>139710.12213784733</v>
      </c>
      <c r="F28" s="47">
        <f t="shared" si="4"/>
        <v>56944.12113440093</v>
      </c>
      <c r="G28" s="50">
        <f>'[25]6'!$N$8</f>
        <v>230441.66999999998</v>
      </c>
      <c r="H28" s="70">
        <f t="shared" si="7"/>
        <v>490779.20999999996</v>
      </c>
      <c r="I28" s="177">
        <v>6</v>
      </c>
      <c r="J28" s="66">
        <f t="shared" si="8"/>
        <v>32.45978963830866</v>
      </c>
      <c r="K28" s="208">
        <f>'[21]Тариф'!$D$23</f>
        <v>4.211968178637421</v>
      </c>
      <c r="L28" s="67">
        <f>'[21]Тариф'!$D$24-'[21]Тариф'!$D$25+'[21]Тариф'!$D$76</f>
        <v>9.234880765747633</v>
      </c>
      <c r="M28" s="105">
        <f>'[21]Тариф'!$D$84</f>
        <v>3.766243874024372</v>
      </c>
      <c r="N28" s="66">
        <f>'[21]Тариф'!$D$25</f>
        <v>15.246696819899242</v>
      </c>
      <c r="O28" s="35">
        <f t="shared" si="9"/>
        <v>32.45978963830866</v>
      </c>
      <c r="P28" s="35">
        <f>O28-N28</f>
        <v>17.21309281840942</v>
      </c>
    </row>
    <row r="29" spans="1:16" ht="16.5" thickBot="1">
      <c r="A29" s="48">
        <v>22</v>
      </c>
      <c r="B29" s="49" t="s">
        <v>69</v>
      </c>
      <c r="C29" s="112">
        <f>'[25]7'!$N$7</f>
        <v>522984.1700000001</v>
      </c>
      <c r="D29" s="71">
        <f t="shared" si="2"/>
        <v>67182.44753751902</v>
      </c>
      <c r="E29" s="47">
        <f t="shared" si="6"/>
        <v>142427.39234227425</v>
      </c>
      <c r="F29" s="47">
        <f t="shared" si="4"/>
        <v>65549.50012020675</v>
      </c>
      <c r="G29" s="50">
        <f>'[25]7'!$N$8</f>
        <v>247824.83000000007</v>
      </c>
      <c r="H29" s="70">
        <f t="shared" si="7"/>
        <v>522984.1700000001</v>
      </c>
      <c r="I29" s="177">
        <v>7</v>
      </c>
      <c r="J29" s="66">
        <f t="shared" si="8"/>
        <v>32.788217201240265</v>
      </c>
      <c r="K29" s="208">
        <f>'[22]Тариф'!$D$23</f>
        <v>4.211968178637419</v>
      </c>
      <c r="L29" s="67">
        <f>'[22]Тариф'!$D$24-'[22]Тариф'!$D$25+'[22]Тариф'!$D$76</f>
        <v>8.887637293087286</v>
      </c>
      <c r="M29" s="105">
        <f>'[22]Тариф'!$D$84</f>
        <v>4.10959140001133</v>
      </c>
      <c r="N29" s="66">
        <f>'[22]Тариф'!$D$25</f>
        <v>15.579020329504232</v>
      </c>
      <c r="O29" s="35">
        <f t="shared" si="9"/>
        <v>32.788217201240265</v>
      </c>
      <c r="P29" s="35">
        <f t="shared" si="10"/>
        <v>17.209196871736033</v>
      </c>
    </row>
    <row r="30" spans="1:16" ht="16.5" thickBot="1">
      <c r="A30" s="51">
        <v>23</v>
      </c>
      <c r="B30" s="72" t="s">
        <v>70</v>
      </c>
      <c r="C30" s="113">
        <f>'[25]8'!$N$7</f>
        <v>578924.02</v>
      </c>
      <c r="D30" s="71">
        <f t="shared" si="2"/>
        <v>65073.84981169166</v>
      </c>
      <c r="E30" s="47">
        <f t="shared" si="6"/>
        <v>138435.84977706242</v>
      </c>
      <c r="F30" s="47">
        <f t="shared" si="4"/>
        <v>62981.00041124598</v>
      </c>
      <c r="G30" s="50">
        <f>'[25]8'!$N$8</f>
        <v>312433.31999999995</v>
      </c>
      <c r="H30" s="176">
        <f t="shared" si="7"/>
        <v>578924.02</v>
      </c>
      <c r="I30" s="177">
        <v>8</v>
      </c>
      <c r="J30" s="68">
        <f t="shared" si="8"/>
        <v>37.47141988901892</v>
      </c>
      <c r="K30" s="209">
        <f>'[23]Тариф'!$D$23</f>
        <v>4.211968178637419</v>
      </c>
      <c r="L30" s="69">
        <f>'[23]Тариф'!$D$24-'[23]Тариф'!$D$25+'[23]Тариф'!$D$76</f>
        <v>8.920756518753715</v>
      </c>
      <c r="M30" s="106">
        <f>'[23]Тариф'!$D$84</f>
        <v>4.076506467014913</v>
      </c>
      <c r="N30" s="68">
        <f>'[23]Тариф'!$D$25</f>
        <v>20.262188724612873</v>
      </c>
      <c r="O30" s="175">
        <f t="shared" si="9"/>
        <v>37.47141988901892</v>
      </c>
      <c r="P30" s="35">
        <f t="shared" si="10"/>
        <v>17.209231164406045</v>
      </c>
    </row>
    <row r="31" spans="3:8" ht="15.75" thickBot="1">
      <c r="C31" s="110">
        <f>SUM(C8:C30)</f>
        <v>5308535.949999999</v>
      </c>
      <c r="D31" s="38"/>
      <c r="G31" s="174">
        <f>SUM(G23:G30)</f>
        <v>1412615.7800000003</v>
      </c>
      <c r="H31" s="107">
        <f>SUM(H8:H30)</f>
        <v>5308535.949999999</v>
      </c>
    </row>
    <row r="32" ht="12.75">
      <c r="E32" s="38"/>
    </row>
    <row r="33" spans="2:10" ht="12.75">
      <c r="B33" s="1"/>
      <c r="C33" s="38"/>
      <c r="D33" s="38"/>
      <c r="J33" s="38"/>
    </row>
    <row r="34" spans="2:4" ht="12.75">
      <c r="B34" s="1"/>
      <c r="C34" s="38"/>
      <c r="D34" s="38"/>
    </row>
    <row r="35" ht="12.75">
      <c r="C35" s="38"/>
    </row>
    <row r="40" ht="12.75">
      <c r="C40" s="38"/>
    </row>
  </sheetData>
  <sheetProtection/>
  <mergeCells count="7">
    <mergeCell ref="J5:J6"/>
    <mergeCell ref="A5:A6"/>
    <mergeCell ref="B5:B6"/>
    <mergeCell ref="C5:C6"/>
    <mergeCell ref="K5:N5"/>
    <mergeCell ref="J7:N7"/>
    <mergeCell ref="D5:G5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sharkov</dc:creator>
  <cp:keywords/>
  <dc:description/>
  <cp:lastModifiedBy>1</cp:lastModifiedBy>
  <cp:lastPrinted>2023-02-28T09:21:41Z</cp:lastPrinted>
  <dcterms:created xsi:type="dcterms:W3CDTF">2012-05-03T10:28:17Z</dcterms:created>
  <dcterms:modified xsi:type="dcterms:W3CDTF">2023-03-01T10:07:53Z</dcterms:modified>
  <cp:category/>
  <cp:version/>
  <cp:contentType/>
  <cp:contentStatus/>
</cp:coreProperties>
</file>